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65" yWindow="1005" windowWidth="15315" windowHeight="8880" tabRatio="767" activeTab="3"/>
  </bookViews>
  <sheets>
    <sheet name="ЛОЛ  2-Х" sheetId="1" r:id="rId1"/>
    <sheet name="накопительная 2-х раз" sheetId="2" r:id="rId2"/>
    <sheet name="Тит.лист  (4)" sheetId="3" r:id="rId3"/>
    <sheet name="ЛОЛ  3-Х " sheetId="4" r:id="rId4"/>
    <sheet name="накопительная" sheetId="5" r:id="rId5"/>
    <sheet name="Тит.лист  (3)" sheetId="6" r:id="rId6"/>
  </sheets>
  <definedNames>
    <definedName name="_xlnm.Print_Area" localSheetId="0">'ЛОЛ  2-Х'!$A$1:$H$248</definedName>
    <definedName name="_xlnm.Print_Area" localSheetId="3">'ЛОЛ  3-Х '!$A$1:$H$314</definedName>
  </definedNames>
  <calcPr fullCalcOnLoad="1" refMode="R1C1"/>
</workbook>
</file>

<file path=xl/sharedStrings.xml><?xml version="1.0" encoding="utf-8"?>
<sst xmlns="http://schemas.openxmlformats.org/spreadsheetml/2006/main" count="780" uniqueCount="193">
  <si>
    <t>Какао на молоке</t>
  </si>
  <si>
    <t>Капуста туш-я</t>
  </si>
  <si>
    <t>Масло сливочное</t>
  </si>
  <si>
    <t>Макаронные изд.отварные</t>
  </si>
  <si>
    <t>Наименование блюда</t>
  </si>
  <si>
    <t xml:space="preserve">     Химический состав</t>
  </si>
  <si>
    <t>белки, г</t>
  </si>
  <si>
    <t>жиры,г</t>
  </si>
  <si>
    <t>углеводы,г</t>
  </si>
  <si>
    <t>Энергетическая</t>
  </si>
  <si>
    <t>ценность Ккал</t>
  </si>
  <si>
    <t>Хлеб Богатырский</t>
  </si>
  <si>
    <t>Итого в завтрак:</t>
  </si>
  <si>
    <t>Огурец свежий</t>
  </si>
  <si>
    <t>Итого в обед:</t>
  </si>
  <si>
    <t>Итого в полдник:</t>
  </si>
  <si>
    <t>ВСЕГО ЗА ДЕНЬ:</t>
  </si>
  <si>
    <t xml:space="preserve">Среднесуточная норма хлебобулочных изделий </t>
  </si>
  <si>
    <t>ПЕРВЫЙ ДЕНЬ                                                                 ЗАВТРАК</t>
  </si>
  <si>
    <t>ВТОРОЙ ДЕНЬ                                                                 ЗАВТРАК</t>
  </si>
  <si>
    <t>Кофейный напиток</t>
  </si>
  <si>
    <t>Картофельное пюре</t>
  </si>
  <si>
    <t>ТРЕТИЙ ДЕНЬ                                                                 ЗАВТРАК</t>
  </si>
  <si>
    <t>Каша молоч. "Дружба"с маслом сливочным</t>
  </si>
  <si>
    <t>Сыр Российский</t>
  </si>
  <si>
    <t>Каша гречневая</t>
  </si>
  <si>
    <t>ЧЕТВЕРТЫЙ ДЕНЬ                                                                 ЗАВТРАК</t>
  </si>
  <si>
    <t>ПЯТЫЙ ДЕНЬ                                                                 ЗАВТРАК</t>
  </si>
  <si>
    <t>ШЕСТОЙ  ДЕНЬ                                                                 ЗАВТРАК</t>
  </si>
  <si>
    <t>Гороховое пюре</t>
  </si>
  <si>
    <t>СЕДЬМОЙ ДЕНЬ                                                                 ЗАВТРАК</t>
  </si>
  <si>
    <t>ВОСЬМОЙ ДЕНЬ                                                                 ЗАВТРАК</t>
  </si>
  <si>
    <t>Картофель туш с луком</t>
  </si>
  <si>
    <t>ДЕВЯТЫЙ  ДЕНЬ                                                                 ЗАВТРАК</t>
  </si>
  <si>
    <t>ДЕСЯТЫЙ ДЕНЬ                                                                 ЗАВТРАК</t>
  </si>
  <si>
    <t>№ рецеп.</t>
  </si>
  <si>
    <t>106/107</t>
  </si>
  <si>
    <t>Батон Богатырский</t>
  </si>
  <si>
    <t>90/5</t>
  </si>
  <si>
    <t xml:space="preserve">                                                                        </t>
  </si>
  <si>
    <t>Ватрушка с повидлом</t>
  </si>
  <si>
    <t xml:space="preserve">                                                                 </t>
  </si>
  <si>
    <t>Плюшка Московская</t>
  </si>
  <si>
    <t xml:space="preserve">                                                                          </t>
  </si>
  <si>
    <t>Пудинг творож.с молоком сгущеным</t>
  </si>
  <si>
    <t>Морковь тушеная с изюмом</t>
  </si>
  <si>
    <t xml:space="preserve">                                                                       </t>
  </si>
  <si>
    <t>100/20</t>
  </si>
  <si>
    <t>Блинчики дрожжевые со сгущеным молоком</t>
  </si>
  <si>
    <t>Сырники из творога с сахаром, сметаной</t>
  </si>
  <si>
    <t xml:space="preserve">                                                             </t>
  </si>
  <si>
    <t xml:space="preserve">                                                                           </t>
  </si>
  <si>
    <t xml:space="preserve">Согласовано </t>
  </si>
  <si>
    <t xml:space="preserve">подпись </t>
  </si>
  <si>
    <t>расшифровка</t>
  </si>
  <si>
    <r>
      <t xml:space="preserve">                                                                                      </t>
    </r>
    <r>
      <rPr>
        <b/>
        <i/>
        <sz val="16"/>
        <rFont val="Arial Cyr"/>
        <family val="0"/>
      </rPr>
      <t xml:space="preserve"> ОБЕД</t>
    </r>
  </si>
  <si>
    <r>
      <t xml:space="preserve">                                                                                  </t>
    </r>
    <r>
      <rPr>
        <b/>
        <i/>
        <sz val="16"/>
        <rFont val="Arial Cyr"/>
        <family val="0"/>
      </rPr>
      <t xml:space="preserve">    ПОЛДНИК</t>
    </r>
  </si>
  <si>
    <t xml:space="preserve">                                                                                              </t>
  </si>
  <si>
    <t>Макаронные изделия отварные</t>
  </si>
  <si>
    <t>Помидор свеж</t>
  </si>
  <si>
    <t>Запеканка творож.с молоком сгущеным</t>
  </si>
  <si>
    <t>90/50</t>
  </si>
  <si>
    <t>Сок фруктовый</t>
  </si>
  <si>
    <t>Компот из смеси сухофруктов</t>
  </si>
  <si>
    <t>Хлеб пшенич/ржаной</t>
  </si>
  <si>
    <t>40/30</t>
  </si>
  <si>
    <t xml:space="preserve">Суп картофельный с клецками </t>
  </si>
  <si>
    <t>220/5</t>
  </si>
  <si>
    <t xml:space="preserve">Сок фруктовый </t>
  </si>
  <si>
    <t>Помидор  свежий</t>
  </si>
  <si>
    <t>Чай с сахаром лимоном</t>
  </si>
  <si>
    <t>Яйцо  вареное</t>
  </si>
  <si>
    <t xml:space="preserve">Борщ из свеж капусты с сметаной </t>
  </si>
  <si>
    <t>ПР</t>
  </si>
  <si>
    <t>ООО" БОЛЬШАЯ ПЕРЕМЕНА"</t>
  </si>
  <si>
    <t xml:space="preserve">в общеобразовательных учреждениях  </t>
  </si>
  <si>
    <t xml:space="preserve">                                           Директор ООО"Большая перемена"</t>
  </si>
  <si>
    <t xml:space="preserve">                                                  Утверждаю </t>
  </si>
  <si>
    <t xml:space="preserve">                                                     Волков С.Н.</t>
  </si>
  <si>
    <t>Масса порции нетто гр</t>
  </si>
  <si>
    <t>Фрукт свежий</t>
  </si>
  <si>
    <t>200/10</t>
  </si>
  <si>
    <t>Рис отварной с овощами</t>
  </si>
  <si>
    <t>Чай с сахаром</t>
  </si>
  <si>
    <t>Соус красный основной</t>
  </si>
  <si>
    <t>Котлеты из минтая Фирменная</t>
  </si>
  <si>
    <t>Напиток из шиповника</t>
  </si>
  <si>
    <t xml:space="preserve">Котлета куриная </t>
  </si>
  <si>
    <t>Биточки мясные Нежные</t>
  </si>
  <si>
    <t xml:space="preserve">Суп картофельный гороховый </t>
  </si>
  <si>
    <t>Тефтели с соусом красным основным</t>
  </si>
  <si>
    <t>Кисель фруктовый из ягод</t>
  </si>
  <si>
    <t>Фрукт свеж.</t>
  </si>
  <si>
    <t>Щи из свежей капусты,сметаной на м/к бульоне</t>
  </si>
  <si>
    <t>Суп из овощей со сметаной на м/к бульоне</t>
  </si>
  <si>
    <t>Рассольник Ленинградский со сметаной на м/к бульоне</t>
  </si>
  <si>
    <t>Свекольник со сметаной на м/к бульоне</t>
  </si>
  <si>
    <t xml:space="preserve">Печенье </t>
  </si>
  <si>
    <t>Завтрак</t>
  </si>
  <si>
    <t xml:space="preserve">Обед </t>
  </si>
  <si>
    <t>Полдник</t>
  </si>
  <si>
    <t>Средняя всего за день</t>
  </si>
  <si>
    <t>Чай с молоком</t>
  </si>
  <si>
    <t>Пряник</t>
  </si>
  <si>
    <t>Суп картофельный с крупой (рис)на м/к бульоне</t>
  </si>
  <si>
    <t>Кофейный напиток с молоком</t>
  </si>
  <si>
    <t>Блинчики дрожжевые с сахаром сметаной</t>
  </si>
  <si>
    <t>100/10/10</t>
  </si>
  <si>
    <t>150/20</t>
  </si>
  <si>
    <t>Средняя масса порций, Энергетическая ценность за 10 дней</t>
  </si>
  <si>
    <t>Каша молочная  пшеничная с маслом сливочным</t>
  </si>
  <si>
    <t>Каша Геркулесовая молочная с маслом сливочным</t>
  </si>
  <si>
    <t>Каша молочная рисовая с маслом сливочным</t>
  </si>
  <si>
    <t>Каша молочная манная с маслом сливочным</t>
  </si>
  <si>
    <t>Каша молочная пшенная с маслом сливочным</t>
  </si>
  <si>
    <t>Омлет натуральный с маслом сливочным</t>
  </si>
  <si>
    <t xml:space="preserve">Котлета по домашнему с маслом сливочным </t>
  </si>
  <si>
    <t xml:space="preserve">Омлет натуральный с маслом сливочным </t>
  </si>
  <si>
    <t>Каша молочная "Дружба"с маслом сливочным</t>
  </si>
  <si>
    <t xml:space="preserve">Зелёный горошек консервированный </t>
  </si>
  <si>
    <t xml:space="preserve">Ведомость контроля за рационом питания за  10 дней </t>
  </si>
  <si>
    <t>Наименование</t>
  </si>
  <si>
    <t>норма</t>
  </si>
  <si>
    <t xml:space="preserve">Итого </t>
  </si>
  <si>
    <t>Итого факт.</t>
  </si>
  <si>
    <t>продуктов</t>
  </si>
  <si>
    <t>1 чел</t>
  </si>
  <si>
    <t>10 дней</t>
  </si>
  <si>
    <t>факт на 1день</t>
  </si>
  <si>
    <t>за 10дн.</t>
  </si>
  <si>
    <t>плюс</t>
  </si>
  <si>
    <t>минус</t>
  </si>
  <si>
    <t>Хлеб ржаной</t>
  </si>
  <si>
    <t>Хлеб пшеничный, богатырский</t>
  </si>
  <si>
    <t xml:space="preserve">Мука </t>
  </si>
  <si>
    <t>Крупы, бобовые</t>
  </si>
  <si>
    <t>Макаронные изделия</t>
  </si>
  <si>
    <t>Картофель</t>
  </si>
  <si>
    <t>Овощи, зелень</t>
  </si>
  <si>
    <t>Фрукты св.</t>
  </si>
  <si>
    <t>Соки</t>
  </si>
  <si>
    <t>Сухофрукты</t>
  </si>
  <si>
    <t>Сахар</t>
  </si>
  <si>
    <t>Кондитер. изделия</t>
  </si>
  <si>
    <t>Кофе (коф. нап.),какао</t>
  </si>
  <si>
    <t>Чай</t>
  </si>
  <si>
    <t>Мясо 1 кат</t>
  </si>
  <si>
    <t>Птица 1 кат. Потрошённые</t>
  </si>
  <si>
    <t>Рыба, сельдь</t>
  </si>
  <si>
    <t>Молоко</t>
  </si>
  <si>
    <t>Кисломолочный продукт</t>
  </si>
  <si>
    <t>Творог</t>
  </si>
  <si>
    <t>Сметана</t>
  </si>
  <si>
    <t>Сыр</t>
  </si>
  <si>
    <t>Масло слив</t>
  </si>
  <si>
    <t>Масло раст</t>
  </si>
  <si>
    <t>Яйцо</t>
  </si>
  <si>
    <t>Крахмал</t>
  </si>
  <si>
    <t>Дрожжи</t>
  </si>
  <si>
    <t>Соль</t>
  </si>
  <si>
    <t xml:space="preserve">Согласно таблицы замены продуктов по белкам и углеводам </t>
  </si>
  <si>
    <t>Кол-во нетто</t>
  </si>
  <si>
    <t>белки</t>
  </si>
  <si>
    <t>жиры</t>
  </si>
  <si>
    <t>углеводы</t>
  </si>
  <si>
    <t>Замена хлеба по белкам и углеводам</t>
  </si>
  <si>
    <t>Хлеб пшеничный, ржаной</t>
  </si>
  <si>
    <t>Замена картофеля по  углеводам</t>
  </si>
  <si>
    <t>Крупа манная</t>
  </si>
  <si>
    <t>Замена молока по белкам</t>
  </si>
  <si>
    <t>Суп картофельный вермишелевый с курицей</t>
  </si>
  <si>
    <t>Ведомость контроля за рационом питания за  10 дней при 2-х разовом питании</t>
  </si>
  <si>
    <t>при 2-х разовом питании норма взята 50% от среднесуточного набора продукции</t>
  </si>
  <si>
    <t>при 3-х разовом питании норма взята 60% от среднесуточного набора продукции</t>
  </si>
  <si>
    <t>Начальник ЛОЛ МАОУ СОШ № ________</t>
  </si>
  <si>
    <t>Плов из мяса птицы (160/90)</t>
  </si>
  <si>
    <t>Рыба тушёная в томате с овощами (90/30)</t>
  </si>
  <si>
    <r>
      <t xml:space="preserve">                                                                                </t>
    </r>
    <r>
      <rPr>
        <b/>
        <i/>
        <sz val="16"/>
        <rFont val="Lucida Calligraphy"/>
        <family val="4"/>
      </rPr>
      <t xml:space="preserve"> </t>
    </r>
    <r>
      <rPr>
        <b/>
        <i/>
        <sz val="16"/>
        <rFont val="Arial Cyr"/>
        <family val="0"/>
      </rPr>
      <t xml:space="preserve">МЕНЮ ЛОЛ 2023г.    </t>
    </r>
    <r>
      <rPr>
        <b/>
        <sz val="16"/>
        <rFont val="Arial Cyr"/>
        <family val="0"/>
      </rPr>
      <t xml:space="preserve">                               </t>
    </r>
  </si>
  <si>
    <t xml:space="preserve">Птица, тушённая в сметанном соусе </t>
  </si>
  <si>
    <t>Мясо тушёное</t>
  </si>
  <si>
    <t>180/50</t>
  </si>
  <si>
    <t>МЕНЮ ЛОЛ 2023г.</t>
  </si>
  <si>
    <t xml:space="preserve">Сок </t>
  </si>
  <si>
    <t>Кисломолочный напиток</t>
  </si>
  <si>
    <t>Бутерброд с маслом сливочным повидлом</t>
  </si>
  <si>
    <t>50/10/20</t>
  </si>
  <si>
    <t xml:space="preserve"> при 2-х разовом питании 2023г.</t>
  </si>
  <si>
    <t xml:space="preserve">                                                                    10-ти дневное меню </t>
  </si>
  <si>
    <t>Булочка ванильная</t>
  </si>
  <si>
    <t>Суп картофельный с крупой(пшено) рыбный</t>
  </si>
  <si>
    <t>Отклонения гр</t>
  </si>
  <si>
    <t xml:space="preserve">                                                                        10-ти дневное меню </t>
  </si>
  <si>
    <t xml:space="preserve"> при 3-х разовом питании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</si>
</sst>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руб.&quot;"/>
    <numFmt numFmtId="185" formatCode="0.000"/>
    <numFmt numFmtId="186" formatCode="d/m/yy;@"/>
    <numFmt numFmtId="187" formatCode="[$-419]d\ mmm;@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Lucida Calligraphy"/>
      <family val="4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3" fillId="34" borderId="15" xfId="0" applyFont="1" applyFill="1" applyBorder="1" applyAlignment="1">
      <alignment/>
    </xf>
    <xf numFmtId="0" fontId="13" fillId="34" borderId="15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right"/>
    </xf>
    <xf numFmtId="0" fontId="13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2" fontId="13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0" fontId="9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9" fillId="0" borderId="26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13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9" fillId="34" borderId="26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18" xfId="0" applyFont="1" applyBorder="1" applyAlignment="1">
      <alignment horizontal="center" vertical="top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186" fontId="0" fillId="0" borderId="23" xfId="0" applyNumberFormat="1" applyBorder="1" applyAlignment="1" applyProtection="1">
      <alignment/>
      <protection/>
    </xf>
    <xf numFmtId="187" fontId="0" fillId="0" borderId="23" xfId="0" applyNumberFormat="1" applyBorder="1" applyAlignment="1">
      <alignment horizontal="center" vertical="center"/>
    </xf>
    <xf numFmtId="1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35" borderId="43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18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6" fontId="0" fillId="0" borderId="43" xfId="0" applyNumberFormat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47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0" borderId="18" xfId="0" applyBorder="1" applyAlignment="1">
      <alignment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34" borderId="6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13" fillId="0" borderId="11" xfId="0" applyNumberFormat="1" applyFont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10" fontId="9" fillId="0" borderId="22" xfId="0" applyNumberFormat="1" applyFont="1" applyBorder="1" applyAlignment="1">
      <alignment horizontal="center"/>
    </xf>
    <xf numFmtId="10" fontId="9" fillId="0" borderId="62" xfId="0" applyNumberFormat="1" applyFont="1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25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10" fontId="13" fillId="34" borderId="16" xfId="0" applyNumberFormat="1" applyFont="1" applyFill="1" applyBorder="1" applyAlignment="1">
      <alignment horizontal="center" vertical="center"/>
    </xf>
    <xf numFmtId="10" fontId="13" fillId="34" borderId="64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10" fontId="13" fillId="34" borderId="15" xfId="0" applyNumberFormat="1" applyFont="1" applyFill="1" applyBorder="1" applyAlignment="1">
      <alignment horizontal="center" vertical="center"/>
    </xf>
    <xf numFmtId="10" fontId="13" fillId="34" borderId="6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top"/>
    </xf>
    <xf numFmtId="0" fontId="13" fillId="33" borderId="25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10" fontId="13" fillId="34" borderId="29" xfId="0" applyNumberFormat="1" applyFont="1" applyFill="1" applyBorder="1" applyAlignment="1">
      <alignment horizontal="center" vertical="center"/>
    </xf>
    <xf numFmtId="10" fontId="13" fillId="34" borderId="65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3" fillId="0" borderId="2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1" fillId="0" borderId="4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13" fillId="33" borderId="47" xfId="0" applyFont="1" applyFill="1" applyBorder="1" applyAlignment="1">
      <alignment horizontal="center" vertical="top"/>
    </xf>
    <xf numFmtId="0" fontId="13" fillId="33" borderId="63" xfId="0" applyFont="1" applyFill="1" applyBorder="1" applyAlignment="1">
      <alignment horizontal="center" vertical="top"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63" xfId="0" applyFont="1" applyBorder="1" applyAlignment="1">
      <alignment/>
    </xf>
    <xf numFmtId="0" fontId="13" fillId="33" borderId="47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 vertical="top"/>
    </xf>
    <xf numFmtId="0" fontId="13" fillId="33" borderId="63" xfId="0" applyFont="1" applyFill="1" applyBorder="1" applyAlignment="1">
      <alignment horizontal="center" vertical="top"/>
    </xf>
    <xf numFmtId="0" fontId="11" fillId="33" borderId="57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10" fontId="13" fillId="34" borderId="14" xfId="0" applyNumberFormat="1" applyFont="1" applyFill="1" applyBorder="1" applyAlignment="1">
      <alignment horizontal="center" vertical="center"/>
    </xf>
    <xf numFmtId="10" fontId="13" fillId="34" borderId="37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63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10" fontId="13" fillId="0" borderId="29" xfId="0" applyNumberFormat="1" applyFont="1" applyBorder="1" applyAlignment="1">
      <alignment horizontal="center" vertical="center"/>
    </xf>
    <xf numFmtId="10" fontId="13" fillId="0" borderId="65" xfId="0" applyNumberFormat="1" applyFont="1" applyBorder="1" applyAlignment="1">
      <alignment horizontal="center" vertical="center"/>
    </xf>
    <xf numFmtId="10" fontId="13" fillId="0" borderId="15" xfId="0" applyNumberFormat="1" applyFont="1" applyBorder="1" applyAlignment="1">
      <alignment horizontal="center" vertical="center"/>
    </xf>
    <xf numFmtId="10" fontId="13" fillId="0" borderId="6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33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8"/>
  <sheetViews>
    <sheetView view="pageBreakPreview" zoomScale="60" zoomScaleNormal="60" zoomScalePageLayoutView="0" workbookViewId="0" topLeftCell="A10">
      <selection activeCell="F22" sqref="F22"/>
    </sheetView>
  </sheetViews>
  <sheetFormatPr defaultColWidth="8.75390625" defaultRowHeight="12.75"/>
  <cols>
    <col min="1" max="1" width="18.75390625" style="9" customWidth="1"/>
    <col min="2" max="2" width="97.25390625" style="9" customWidth="1"/>
    <col min="3" max="3" width="16.25390625" style="9" customWidth="1"/>
    <col min="4" max="4" width="15.25390625" style="9" customWidth="1"/>
    <col min="5" max="5" width="15.625" style="9" customWidth="1"/>
    <col min="6" max="6" width="18.00390625" style="9" customWidth="1"/>
    <col min="7" max="7" width="13.25390625" style="9" customWidth="1"/>
    <col min="8" max="8" width="13.375" style="9" customWidth="1"/>
  </cols>
  <sheetData>
    <row r="3" spans="2:8" ht="21" thickBot="1">
      <c r="B3" s="188" t="s">
        <v>181</v>
      </c>
      <c r="C3" s="10"/>
      <c r="D3" s="10"/>
      <c r="E3" s="10"/>
      <c r="F3" s="10"/>
      <c r="G3" s="10"/>
      <c r="H3" s="10"/>
    </row>
    <row r="4" spans="1:8" ht="20.25">
      <c r="A4" s="262" t="s">
        <v>35</v>
      </c>
      <c r="B4" s="264" t="s">
        <v>4</v>
      </c>
      <c r="C4" s="239" t="s">
        <v>79</v>
      </c>
      <c r="D4" s="80" t="s">
        <v>5</v>
      </c>
      <c r="E4" s="80"/>
      <c r="F4" s="80"/>
      <c r="G4" s="80" t="s">
        <v>9</v>
      </c>
      <c r="H4" s="81"/>
    </row>
    <row r="5" spans="1:8" ht="42.75" customHeight="1">
      <c r="A5" s="263"/>
      <c r="B5" s="265"/>
      <c r="C5" s="240"/>
      <c r="D5" s="11" t="s">
        <v>6</v>
      </c>
      <c r="E5" s="11" t="s">
        <v>7</v>
      </c>
      <c r="F5" s="11" t="s">
        <v>8</v>
      </c>
      <c r="G5" s="11" t="s">
        <v>10</v>
      </c>
      <c r="H5" s="82"/>
    </row>
    <row r="6" spans="1:8" ht="20.25">
      <c r="A6" s="282" t="s">
        <v>18</v>
      </c>
      <c r="B6" s="283"/>
      <c r="C6" s="283"/>
      <c r="D6" s="283"/>
      <c r="E6" s="283"/>
      <c r="F6" s="283"/>
      <c r="G6" s="283"/>
      <c r="H6" s="284"/>
    </row>
    <row r="7" spans="1:8" ht="20.25">
      <c r="A7" s="84">
        <v>173</v>
      </c>
      <c r="B7" s="28" t="s">
        <v>111</v>
      </c>
      <c r="C7" s="13" t="s">
        <v>67</v>
      </c>
      <c r="D7" s="13">
        <v>7.82</v>
      </c>
      <c r="E7" s="13">
        <v>12.83</v>
      </c>
      <c r="F7" s="13">
        <v>44.25</v>
      </c>
      <c r="G7" s="224">
        <v>290.8</v>
      </c>
      <c r="H7" s="225"/>
    </row>
    <row r="8" spans="1:8" ht="20.25">
      <c r="A8" s="84">
        <v>338</v>
      </c>
      <c r="B8" s="28" t="s">
        <v>80</v>
      </c>
      <c r="C8" s="13">
        <v>200</v>
      </c>
      <c r="D8" s="13">
        <v>1.8</v>
      </c>
      <c r="E8" s="13">
        <v>0.4</v>
      </c>
      <c r="F8" s="13">
        <v>16.2</v>
      </c>
      <c r="G8" s="224">
        <v>72</v>
      </c>
      <c r="H8" s="225"/>
    </row>
    <row r="9" spans="1:8" ht="20.25">
      <c r="A9" s="84">
        <v>14</v>
      </c>
      <c r="B9" s="28" t="s">
        <v>2</v>
      </c>
      <c r="C9" s="13">
        <v>10</v>
      </c>
      <c r="D9" s="13">
        <v>0.1</v>
      </c>
      <c r="E9" s="13">
        <v>7.25</v>
      </c>
      <c r="F9" s="13">
        <v>0.1</v>
      </c>
      <c r="G9" s="224">
        <v>66</v>
      </c>
      <c r="H9" s="225"/>
    </row>
    <row r="10" spans="1:8" ht="20.25">
      <c r="A10" s="84" t="s">
        <v>73</v>
      </c>
      <c r="B10" s="28" t="s">
        <v>37</v>
      </c>
      <c r="C10" s="13">
        <v>50</v>
      </c>
      <c r="D10" s="13">
        <v>3.95</v>
      </c>
      <c r="E10" s="13">
        <v>0.5</v>
      </c>
      <c r="F10" s="13">
        <v>24</v>
      </c>
      <c r="G10" s="224">
        <v>116.9</v>
      </c>
      <c r="H10" s="225"/>
    </row>
    <row r="11" spans="1:8" ht="20.25">
      <c r="A11" s="97">
        <v>382</v>
      </c>
      <c r="B11" s="31" t="s">
        <v>0</v>
      </c>
      <c r="C11" s="14">
        <v>200</v>
      </c>
      <c r="D11" s="14">
        <v>4.07</v>
      </c>
      <c r="E11" s="14">
        <v>3.54</v>
      </c>
      <c r="F11" s="14">
        <v>17.58</v>
      </c>
      <c r="G11" s="212">
        <v>118.6</v>
      </c>
      <c r="H11" s="213"/>
    </row>
    <row r="12" spans="1:8" ht="20.25">
      <c r="A12" s="111"/>
      <c r="B12" s="56" t="s">
        <v>12</v>
      </c>
      <c r="C12" s="42">
        <v>680</v>
      </c>
      <c r="D12" s="66">
        <f>SUM(D7:D11)</f>
        <v>17.740000000000002</v>
      </c>
      <c r="E12" s="66">
        <f>SUM(E7:E11)</f>
        <v>24.52</v>
      </c>
      <c r="F12" s="66">
        <f>SUM(F7:F11)</f>
        <v>102.13000000000001</v>
      </c>
      <c r="G12" s="266">
        <f>SUM(G7:H11)</f>
        <v>664.3000000000001</v>
      </c>
      <c r="H12" s="267"/>
    </row>
    <row r="13" spans="1:8" ht="20.25">
      <c r="A13" s="292"/>
      <c r="B13" s="293"/>
      <c r="C13" s="41"/>
      <c r="D13" s="40"/>
      <c r="E13" s="40"/>
      <c r="F13" s="40"/>
      <c r="G13" s="290">
        <f>G12/2350</f>
        <v>0.28268085106382984</v>
      </c>
      <c r="H13" s="291"/>
    </row>
    <row r="14" spans="1:8" ht="20.25">
      <c r="A14" s="294" t="s">
        <v>55</v>
      </c>
      <c r="B14" s="295"/>
      <c r="C14" s="295"/>
      <c r="D14" s="295"/>
      <c r="E14" s="295"/>
      <c r="F14" s="295"/>
      <c r="G14" s="295"/>
      <c r="H14" s="296"/>
    </row>
    <row r="15" spans="1:8" ht="20.25">
      <c r="A15" s="84">
        <v>515</v>
      </c>
      <c r="B15" s="28" t="s">
        <v>119</v>
      </c>
      <c r="C15" s="13">
        <v>60</v>
      </c>
      <c r="D15" s="13">
        <v>2.43</v>
      </c>
      <c r="E15" s="13">
        <v>2.8</v>
      </c>
      <c r="F15" s="13">
        <v>4.5</v>
      </c>
      <c r="G15" s="224">
        <v>53.25</v>
      </c>
      <c r="H15" s="225"/>
    </row>
    <row r="16" spans="1:8" ht="20.25">
      <c r="A16" s="84">
        <v>88</v>
      </c>
      <c r="B16" s="28" t="s">
        <v>93</v>
      </c>
      <c r="C16" s="13" t="s">
        <v>81</v>
      </c>
      <c r="D16" s="13">
        <v>2.48</v>
      </c>
      <c r="E16" s="13">
        <v>4.48</v>
      </c>
      <c r="F16" s="13">
        <v>6.4</v>
      </c>
      <c r="G16" s="224">
        <v>76.8</v>
      </c>
      <c r="H16" s="225"/>
    </row>
    <row r="17" spans="1:8" ht="20.25">
      <c r="A17" s="84">
        <v>442</v>
      </c>
      <c r="B17" s="28" t="s">
        <v>178</v>
      </c>
      <c r="C17" s="13" t="s">
        <v>61</v>
      </c>
      <c r="D17" s="13">
        <v>18.9</v>
      </c>
      <c r="E17" s="13">
        <v>10.7</v>
      </c>
      <c r="F17" s="13">
        <v>6.5</v>
      </c>
      <c r="G17" s="224">
        <v>224</v>
      </c>
      <c r="H17" s="225"/>
    </row>
    <row r="18" spans="1:8" ht="20.25">
      <c r="A18" s="84">
        <v>305</v>
      </c>
      <c r="B18" s="28" t="s">
        <v>82</v>
      </c>
      <c r="C18" s="13">
        <v>150</v>
      </c>
      <c r="D18" s="13">
        <v>5.7</v>
      </c>
      <c r="E18" s="13">
        <v>8.7</v>
      </c>
      <c r="F18" s="13">
        <v>34.8</v>
      </c>
      <c r="G18" s="224">
        <v>241</v>
      </c>
      <c r="H18" s="225"/>
    </row>
    <row r="19" spans="1:8" ht="20.25">
      <c r="A19" s="84">
        <v>349</v>
      </c>
      <c r="B19" s="28" t="s">
        <v>63</v>
      </c>
      <c r="C19" s="13">
        <v>200</v>
      </c>
      <c r="D19" s="13"/>
      <c r="E19" s="13"/>
      <c r="F19" s="13">
        <v>29.6</v>
      </c>
      <c r="G19" s="224">
        <v>116</v>
      </c>
      <c r="H19" s="225"/>
    </row>
    <row r="20" spans="1:8" ht="20.25">
      <c r="A20" s="89" t="s">
        <v>73</v>
      </c>
      <c r="B20" s="20" t="s">
        <v>64</v>
      </c>
      <c r="C20" s="13" t="s">
        <v>65</v>
      </c>
      <c r="D20" s="13">
        <v>3.92</v>
      </c>
      <c r="E20" s="13">
        <v>0.77</v>
      </c>
      <c r="F20" s="13">
        <v>34.58</v>
      </c>
      <c r="G20" s="224">
        <v>160.9</v>
      </c>
      <c r="H20" s="225"/>
    </row>
    <row r="21" spans="1:8" ht="20.25">
      <c r="A21" s="112"/>
      <c r="B21" s="56" t="s">
        <v>14</v>
      </c>
      <c r="C21" s="66">
        <v>830</v>
      </c>
      <c r="D21" s="66">
        <f>SUM(D15:D20)</f>
        <v>33.43</v>
      </c>
      <c r="E21" s="66">
        <f>SUM(E15:E20)</f>
        <v>27.45</v>
      </c>
      <c r="F21" s="66">
        <f>SUM(F15:F20)</f>
        <v>116.38</v>
      </c>
      <c r="G21" s="266">
        <f>SUM(G15:H20)</f>
        <v>871.9499999999999</v>
      </c>
      <c r="H21" s="267"/>
    </row>
    <row r="22" spans="1:8" ht="20.25">
      <c r="A22" s="113"/>
      <c r="B22" s="40"/>
      <c r="C22" s="40"/>
      <c r="D22" s="40"/>
      <c r="E22" s="40"/>
      <c r="F22" s="40"/>
      <c r="G22" s="290">
        <f>G21/2350</f>
        <v>0.3710425531914893</v>
      </c>
      <c r="H22" s="291"/>
    </row>
    <row r="23" spans="1:8" ht="20.25">
      <c r="A23" s="114"/>
      <c r="B23" s="68" t="s">
        <v>16</v>
      </c>
      <c r="C23" s="68">
        <f>C12+C21</f>
        <v>1510</v>
      </c>
      <c r="D23" s="68">
        <f>D12+D21</f>
        <v>51.17</v>
      </c>
      <c r="E23" s="68">
        <f>E12+E21</f>
        <v>51.97</v>
      </c>
      <c r="F23" s="68">
        <f>F12+F21</f>
        <v>218.51</v>
      </c>
      <c r="G23" s="254">
        <f>G12+G21</f>
        <v>1536.25</v>
      </c>
      <c r="H23" s="255"/>
    </row>
    <row r="24" spans="1:8" ht="21" thickBot="1">
      <c r="A24" s="73"/>
      <c r="B24" s="101"/>
      <c r="C24" s="101"/>
      <c r="D24" s="101"/>
      <c r="E24" s="101"/>
      <c r="F24" s="101"/>
      <c r="G24" s="288">
        <f>G23/2350</f>
        <v>0.6537234042553192</v>
      </c>
      <c r="H24" s="289"/>
    </row>
    <row r="25" spans="1:8" ht="20.25">
      <c r="A25" s="15"/>
      <c r="B25" s="16"/>
      <c r="C25" s="17"/>
      <c r="D25" s="17"/>
      <c r="E25" s="17"/>
      <c r="F25" s="17"/>
      <c r="G25" s="17"/>
      <c r="H25" s="18"/>
    </row>
    <row r="26" spans="1:8" ht="20.25">
      <c r="A26" s="15"/>
      <c r="B26" s="16"/>
      <c r="C26" s="17"/>
      <c r="D26" s="17"/>
      <c r="E26" s="17"/>
      <c r="F26" s="17"/>
      <c r="G26" s="17"/>
      <c r="H26" s="18"/>
    </row>
    <row r="27" spans="1:8" ht="20.25">
      <c r="A27" s="17"/>
      <c r="B27" s="17"/>
      <c r="C27" s="17"/>
      <c r="D27" s="17"/>
      <c r="E27" s="17"/>
      <c r="F27" s="17"/>
      <c r="G27" s="17"/>
      <c r="H27" s="18"/>
    </row>
    <row r="28" spans="1:8" ht="21" thickBot="1">
      <c r="A28" s="19"/>
      <c r="B28" s="19" t="s">
        <v>39</v>
      </c>
      <c r="C28" s="19"/>
      <c r="D28" s="19"/>
      <c r="E28" s="19"/>
      <c r="F28" s="19"/>
      <c r="G28" s="19"/>
      <c r="H28" s="19"/>
    </row>
    <row r="29" spans="1:8" ht="30" customHeight="1">
      <c r="A29" s="262" t="s">
        <v>35</v>
      </c>
      <c r="B29" s="264" t="s">
        <v>4</v>
      </c>
      <c r="C29" s="239" t="s">
        <v>79</v>
      </c>
      <c r="D29" s="80" t="s">
        <v>5</v>
      </c>
      <c r="E29" s="80"/>
      <c r="F29" s="80"/>
      <c r="G29" s="80" t="s">
        <v>9</v>
      </c>
      <c r="H29" s="81"/>
    </row>
    <row r="30" spans="1:8" ht="35.25" customHeight="1">
      <c r="A30" s="263"/>
      <c r="B30" s="265"/>
      <c r="C30" s="240"/>
      <c r="D30" s="11" t="s">
        <v>6</v>
      </c>
      <c r="E30" s="11" t="s">
        <v>7</v>
      </c>
      <c r="F30" s="11" t="s">
        <v>8</v>
      </c>
      <c r="G30" s="11" t="s">
        <v>10</v>
      </c>
      <c r="H30" s="82"/>
    </row>
    <row r="31" spans="1:8" ht="20.25">
      <c r="A31" s="282" t="s">
        <v>19</v>
      </c>
      <c r="B31" s="283"/>
      <c r="C31" s="283"/>
      <c r="D31" s="283"/>
      <c r="E31" s="283"/>
      <c r="F31" s="283"/>
      <c r="G31" s="283"/>
      <c r="H31" s="284"/>
    </row>
    <row r="32" spans="1:8" ht="20.25">
      <c r="A32" s="83">
        <v>173</v>
      </c>
      <c r="B32" s="20" t="s">
        <v>118</v>
      </c>
      <c r="C32" s="13" t="s">
        <v>67</v>
      </c>
      <c r="D32" s="26">
        <v>7.04</v>
      </c>
      <c r="E32" s="26">
        <v>9.68</v>
      </c>
      <c r="F32" s="13">
        <v>37.1</v>
      </c>
      <c r="G32" s="224">
        <v>264</v>
      </c>
      <c r="H32" s="225"/>
    </row>
    <row r="33" spans="1:8" ht="20.25">
      <c r="A33" s="84">
        <v>15</v>
      </c>
      <c r="B33" s="28" t="s">
        <v>24</v>
      </c>
      <c r="C33" s="13">
        <v>15</v>
      </c>
      <c r="D33" s="13">
        <v>3.56</v>
      </c>
      <c r="E33" s="13">
        <v>4.42</v>
      </c>
      <c r="F33" s="13"/>
      <c r="G33" s="224">
        <v>54</v>
      </c>
      <c r="H33" s="225"/>
    </row>
    <row r="34" spans="1:8" ht="20.25">
      <c r="A34" s="84">
        <v>14</v>
      </c>
      <c r="B34" s="28" t="s">
        <v>2</v>
      </c>
      <c r="C34" s="13">
        <v>10</v>
      </c>
      <c r="D34" s="13">
        <v>0.1</v>
      </c>
      <c r="E34" s="13">
        <v>7.25</v>
      </c>
      <c r="F34" s="13">
        <v>0.1</v>
      </c>
      <c r="G34" s="224">
        <v>66</v>
      </c>
      <c r="H34" s="225"/>
    </row>
    <row r="35" spans="1:8" ht="20.25">
      <c r="A35" s="83">
        <v>1</v>
      </c>
      <c r="B35" s="45" t="s">
        <v>37</v>
      </c>
      <c r="C35" s="13">
        <v>50</v>
      </c>
      <c r="D35" s="13">
        <v>3.95</v>
      </c>
      <c r="E35" s="13">
        <v>0.5</v>
      </c>
      <c r="F35" s="13">
        <v>24</v>
      </c>
      <c r="G35" s="224">
        <v>116.9</v>
      </c>
      <c r="H35" s="225"/>
    </row>
    <row r="36" spans="1:8" ht="20.25">
      <c r="A36" s="85">
        <v>376</v>
      </c>
      <c r="B36" s="46" t="s">
        <v>83</v>
      </c>
      <c r="C36" s="27">
        <v>200</v>
      </c>
      <c r="D36" s="27">
        <v>0.1</v>
      </c>
      <c r="E36" s="27"/>
      <c r="F36" s="27">
        <v>15</v>
      </c>
      <c r="G36" s="212">
        <v>60</v>
      </c>
      <c r="H36" s="213"/>
    </row>
    <row r="37" spans="1:8" ht="24.75" customHeight="1">
      <c r="A37" s="98"/>
      <c r="B37" s="47" t="s">
        <v>12</v>
      </c>
      <c r="C37" s="48">
        <v>500</v>
      </c>
      <c r="D37" s="48">
        <f>SUM(D32:D36)</f>
        <v>14.749999999999998</v>
      </c>
      <c r="E37" s="48">
        <f>SUM(E32:E36)</f>
        <v>21.85</v>
      </c>
      <c r="F37" s="48">
        <f>SUM(F32:F36)</f>
        <v>76.2</v>
      </c>
      <c r="G37" s="276">
        <f>SUM(G32:H36)</f>
        <v>560.9</v>
      </c>
      <c r="H37" s="277"/>
    </row>
    <row r="38" spans="1:8" ht="24.75" customHeight="1">
      <c r="A38" s="110"/>
      <c r="B38" s="49"/>
      <c r="C38" s="50"/>
      <c r="D38" s="49"/>
      <c r="E38" s="49"/>
      <c r="F38" s="49"/>
      <c r="G38" s="228">
        <f>G37/2350</f>
        <v>0.23868085106382977</v>
      </c>
      <c r="H38" s="229"/>
    </row>
    <row r="39" spans="1:8" ht="20.25">
      <c r="A39" s="285" t="s">
        <v>55</v>
      </c>
      <c r="B39" s="286"/>
      <c r="C39" s="286"/>
      <c r="D39" s="286"/>
      <c r="E39" s="286"/>
      <c r="F39" s="286"/>
      <c r="G39" s="286"/>
      <c r="H39" s="287"/>
    </row>
    <row r="40" spans="1:8" ht="20.25">
      <c r="A40" s="83">
        <v>71</v>
      </c>
      <c r="B40" s="20" t="s">
        <v>69</v>
      </c>
      <c r="C40" s="13">
        <v>60</v>
      </c>
      <c r="D40" s="26">
        <v>0.66</v>
      </c>
      <c r="E40" s="26">
        <v>0.12</v>
      </c>
      <c r="F40" s="26">
        <v>1.14</v>
      </c>
      <c r="G40" s="224">
        <v>13.2</v>
      </c>
      <c r="H40" s="225"/>
    </row>
    <row r="41" spans="1:8" ht="20.25">
      <c r="A41" s="83">
        <v>97</v>
      </c>
      <c r="B41" s="20" t="s">
        <v>66</v>
      </c>
      <c r="C41" s="13">
        <v>200</v>
      </c>
      <c r="D41" s="26">
        <v>2</v>
      </c>
      <c r="E41" s="26">
        <v>3</v>
      </c>
      <c r="F41" s="26">
        <v>14.5</v>
      </c>
      <c r="G41" s="224">
        <v>93.75</v>
      </c>
      <c r="H41" s="225"/>
    </row>
    <row r="42" spans="1:8" ht="20.25">
      <c r="A42" s="89">
        <v>234</v>
      </c>
      <c r="B42" s="20" t="s">
        <v>85</v>
      </c>
      <c r="C42" s="13">
        <v>90</v>
      </c>
      <c r="D42" s="26">
        <v>9.12</v>
      </c>
      <c r="E42" s="26">
        <v>7.89</v>
      </c>
      <c r="F42" s="26">
        <v>16.89</v>
      </c>
      <c r="G42" s="224">
        <v>183.42</v>
      </c>
      <c r="H42" s="225"/>
    </row>
    <row r="43" spans="1:8" ht="20.25">
      <c r="A43" s="89">
        <v>505</v>
      </c>
      <c r="B43" s="20" t="s">
        <v>84</v>
      </c>
      <c r="C43" s="13">
        <v>50</v>
      </c>
      <c r="D43" s="26">
        <v>0.6</v>
      </c>
      <c r="E43" s="26">
        <v>2.5</v>
      </c>
      <c r="F43" s="26">
        <v>3.2</v>
      </c>
      <c r="G43" s="224">
        <v>37</v>
      </c>
      <c r="H43" s="225"/>
    </row>
    <row r="44" spans="1:8" ht="20.25">
      <c r="A44" s="83">
        <v>128</v>
      </c>
      <c r="B44" s="20" t="s">
        <v>21</v>
      </c>
      <c r="C44" s="26">
        <v>150</v>
      </c>
      <c r="D44" s="26">
        <v>3.1</v>
      </c>
      <c r="E44" s="26">
        <v>5.4</v>
      </c>
      <c r="F44" s="26">
        <v>20.3</v>
      </c>
      <c r="G44" s="230">
        <v>141</v>
      </c>
      <c r="H44" s="231"/>
    </row>
    <row r="45" spans="1:8" ht="20.25">
      <c r="A45" s="84">
        <v>388</v>
      </c>
      <c r="B45" s="28" t="s">
        <v>86</v>
      </c>
      <c r="C45" s="13">
        <v>200</v>
      </c>
      <c r="D45" s="13">
        <v>0.7</v>
      </c>
      <c r="E45" s="13">
        <v>0.3</v>
      </c>
      <c r="F45" s="13">
        <v>24.4</v>
      </c>
      <c r="G45" s="224">
        <v>103</v>
      </c>
      <c r="H45" s="225"/>
    </row>
    <row r="46" spans="1:8" ht="20.25">
      <c r="A46" s="89" t="s">
        <v>73</v>
      </c>
      <c r="B46" s="20" t="s">
        <v>64</v>
      </c>
      <c r="C46" s="13" t="s">
        <v>65</v>
      </c>
      <c r="D46" s="13">
        <v>3.92</v>
      </c>
      <c r="E46" s="13">
        <v>0.77</v>
      </c>
      <c r="F46" s="13">
        <v>34.58</v>
      </c>
      <c r="G46" s="224">
        <v>160.9</v>
      </c>
      <c r="H46" s="225"/>
    </row>
    <row r="47" spans="1:8" ht="20.25">
      <c r="A47" s="86"/>
      <c r="B47" s="51" t="s">
        <v>14</v>
      </c>
      <c r="C47" s="66">
        <v>820</v>
      </c>
      <c r="D47" s="67">
        <f>SUM(D40:D46)</f>
        <v>20.1</v>
      </c>
      <c r="E47" s="67">
        <f>SUM(E40:E46)</f>
        <v>19.98</v>
      </c>
      <c r="F47" s="67">
        <f>SUM(F40:F46)</f>
        <v>115.01</v>
      </c>
      <c r="G47" s="266">
        <f>SUM(G40:H46)</f>
        <v>732.27</v>
      </c>
      <c r="H47" s="267"/>
    </row>
    <row r="48" spans="1:8" ht="20.25">
      <c r="A48" s="87"/>
      <c r="B48" s="43"/>
      <c r="C48" s="43"/>
      <c r="D48" s="43"/>
      <c r="E48" s="43"/>
      <c r="F48" s="43"/>
      <c r="G48" s="290">
        <f>G47/2350</f>
        <v>0.3116042553191489</v>
      </c>
      <c r="H48" s="291"/>
    </row>
    <row r="49" spans="1:8" ht="20.25">
      <c r="A49" s="86"/>
      <c r="B49" s="53" t="s">
        <v>16</v>
      </c>
      <c r="C49" s="53">
        <f>C37+C47</f>
        <v>1320</v>
      </c>
      <c r="D49" s="55">
        <f>D37+D47</f>
        <v>34.85</v>
      </c>
      <c r="E49" s="55">
        <f>E37+E47</f>
        <v>41.83</v>
      </c>
      <c r="F49" s="55">
        <f>F37+F47</f>
        <v>191.21</v>
      </c>
      <c r="G49" s="254">
        <f>G37+G47</f>
        <v>1293.17</v>
      </c>
      <c r="H49" s="255"/>
    </row>
    <row r="50" spans="1:8" ht="21" thickBot="1">
      <c r="A50" s="22"/>
      <c r="B50" s="23"/>
      <c r="C50" s="24"/>
      <c r="D50" s="24"/>
      <c r="E50" s="24"/>
      <c r="F50" s="24"/>
      <c r="G50" s="288">
        <f>G49/2350</f>
        <v>0.5502851063829788</v>
      </c>
      <c r="H50" s="289"/>
    </row>
    <row r="51" spans="1:8" ht="42.75" customHeight="1">
      <c r="A51" s="262" t="s">
        <v>35</v>
      </c>
      <c r="B51" s="264" t="s">
        <v>4</v>
      </c>
      <c r="C51" s="239" t="s">
        <v>79</v>
      </c>
      <c r="D51" s="80" t="s">
        <v>5</v>
      </c>
      <c r="E51" s="80"/>
      <c r="F51" s="80"/>
      <c r="G51" s="80" t="s">
        <v>9</v>
      </c>
      <c r="H51" s="81"/>
    </row>
    <row r="52" spans="1:8" ht="20.25">
      <c r="A52" s="263"/>
      <c r="B52" s="265"/>
      <c r="C52" s="240"/>
      <c r="D52" s="11" t="s">
        <v>6</v>
      </c>
      <c r="E52" s="11" t="s">
        <v>7</v>
      </c>
      <c r="F52" s="11" t="s">
        <v>8</v>
      </c>
      <c r="G52" s="11" t="s">
        <v>10</v>
      </c>
      <c r="H52" s="82"/>
    </row>
    <row r="53" spans="1:8" s="1" customFormat="1" ht="20.25">
      <c r="A53" s="282" t="s">
        <v>22</v>
      </c>
      <c r="B53" s="283"/>
      <c r="C53" s="283"/>
      <c r="D53" s="283"/>
      <c r="E53" s="283"/>
      <c r="F53" s="283"/>
      <c r="G53" s="283"/>
      <c r="H53" s="284"/>
    </row>
    <row r="54" spans="1:8" ht="20.25">
      <c r="A54" s="83">
        <v>302</v>
      </c>
      <c r="B54" s="45" t="s">
        <v>110</v>
      </c>
      <c r="C54" s="26" t="s">
        <v>67</v>
      </c>
      <c r="D54" s="26">
        <v>9.38</v>
      </c>
      <c r="E54" s="26">
        <v>9.38</v>
      </c>
      <c r="F54" s="26">
        <v>45.47</v>
      </c>
      <c r="G54" s="224">
        <v>303.6</v>
      </c>
      <c r="H54" s="225"/>
    </row>
    <row r="55" spans="1:8" ht="20.25">
      <c r="A55" s="83">
        <v>2</v>
      </c>
      <c r="B55" s="45" t="s">
        <v>184</v>
      </c>
      <c r="C55" s="13" t="s">
        <v>185</v>
      </c>
      <c r="D55" s="13">
        <v>4.05</v>
      </c>
      <c r="E55" s="13">
        <v>7.75</v>
      </c>
      <c r="F55" s="13">
        <v>36.3</v>
      </c>
      <c r="G55" s="224">
        <v>231.7</v>
      </c>
      <c r="H55" s="225"/>
    </row>
    <row r="56" spans="1:8" ht="20.25">
      <c r="A56" s="85">
        <v>580</v>
      </c>
      <c r="B56" s="11" t="s">
        <v>102</v>
      </c>
      <c r="C56" s="27">
        <v>200</v>
      </c>
      <c r="D56" s="27">
        <v>1.7</v>
      </c>
      <c r="E56" s="27">
        <v>1.3</v>
      </c>
      <c r="F56" s="14">
        <v>17.4</v>
      </c>
      <c r="G56" s="212">
        <v>88</v>
      </c>
      <c r="H56" s="213"/>
    </row>
    <row r="57" spans="1:8" ht="20.25">
      <c r="A57" s="83"/>
      <c r="B57" s="45"/>
      <c r="C57" s="13"/>
      <c r="D57" s="13"/>
      <c r="E57" s="13"/>
      <c r="F57" s="13"/>
      <c r="G57" s="224"/>
      <c r="H57" s="225"/>
    </row>
    <row r="58" spans="1:8" ht="20.25">
      <c r="A58" s="85"/>
      <c r="B58" s="11"/>
      <c r="C58" s="27"/>
      <c r="D58" s="27"/>
      <c r="E58" s="27"/>
      <c r="F58" s="14"/>
      <c r="G58" s="212"/>
      <c r="H58" s="213"/>
    </row>
    <row r="59" spans="1:8" ht="20.25">
      <c r="A59" s="86"/>
      <c r="B59" s="51" t="s">
        <v>12</v>
      </c>
      <c r="C59" s="48">
        <v>505</v>
      </c>
      <c r="D59" s="67">
        <f>SUM(D54:D58)</f>
        <v>15.129999999999999</v>
      </c>
      <c r="E59" s="67">
        <f>SUM(E54:E58)</f>
        <v>18.430000000000003</v>
      </c>
      <c r="F59" s="67">
        <f>SUM(F54:F58)</f>
        <v>99.16999999999999</v>
      </c>
      <c r="G59" s="269">
        <f>SUM(G54:H58)</f>
        <v>623.3</v>
      </c>
      <c r="H59" s="270"/>
    </row>
    <row r="60" spans="1:8" ht="20.25">
      <c r="A60" s="104"/>
      <c r="B60" s="20"/>
      <c r="C60" s="21"/>
      <c r="D60" s="20"/>
      <c r="E60" s="20"/>
      <c r="F60" s="20"/>
      <c r="G60" s="228">
        <f>G59/2350</f>
        <v>0.2652340425531915</v>
      </c>
      <c r="H60" s="229"/>
    </row>
    <row r="61" spans="1:8" ht="20.25">
      <c r="A61" s="285" t="s">
        <v>55</v>
      </c>
      <c r="B61" s="286"/>
      <c r="C61" s="286"/>
      <c r="D61" s="286"/>
      <c r="E61" s="286"/>
      <c r="F61" s="286"/>
      <c r="G61" s="286"/>
      <c r="H61" s="287"/>
    </row>
    <row r="62" spans="1:8" ht="20.25">
      <c r="A62" s="83">
        <v>71</v>
      </c>
      <c r="B62" s="20" t="s">
        <v>13</v>
      </c>
      <c r="C62" s="26">
        <v>60</v>
      </c>
      <c r="D62" s="26">
        <v>0.42</v>
      </c>
      <c r="E62" s="26">
        <v>0.06</v>
      </c>
      <c r="F62" s="26">
        <v>1.14</v>
      </c>
      <c r="G62" s="224">
        <v>7.2</v>
      </c>
      <c r="H62" s="225"/>
    </row>
    <row r="63" spans="1:8" ht="20.25">
      <c r="A63" s="89">
        <v>82</v>
      </c>
      <c r="B63" s="20" t="s">
        <v>72</v>
      </c>
      <c r="C63" s="13" t="s">
        <v>81</v>
      </c>
      <c r="D63" s="26">
        <v>2.56</v>
      </c>
      <c r="E63" s="26">
        <v>4.48</v>
      </c>
      <c r="F63" s="26">
        <v>10.17</v>
      </c>
      <c r="G63" s="224">
        <v>89.6</v>
      </c>
      <c r="H63" s="225"/>
    </row>
    <row r="64" spans="1:8" ht="20.25">
      <c r="A64" s="83">
        <v>294</v>
      </c>
      <c r="B64" s="20" t="s">
        <v>87</v>
      </c>
      <c r="C64" s="13">
        <v>90</v>
      </c>
      <c r="D64" s="26">
        <v>16.74</v>
      </c>
      <c r="E64" s="26">
        <v>12.78</v>
      </c>
      <c r="F64" s="26">
        <v>15.3</v>
      </c>
      <c r="G64" s="224">
        <v>243</v>
      </c>
      <c r="H64" s="225"/>
    </row>
    <row r="65" spans="1:8" ht="20.25">
      <c r="A65" s="89">
        <v>505</v>
      </c>
      <c r="B65" s="20" t="s">
        <v>84</v>
      </c>
      <c r="C65" s="13">
        <v>50</v>
      </c>
      <c r="D65" s="26">
        <v>0.6</v>
      </c>
      <c r="E65" s="26">
        <v>2.5</v>
      </c>
      <c r="F65" s="26">
        <v>3.2</v>
      </c>
      <c r="G65" s="224">
        <v>37</v>
      </c>
      <c r="H65" s="225"/>
    </row>
    <row r="66" spans="1:8" ht="20.25">
      <c r="A66" s="89">
        <v>171</v>
      </c>
      <c r="B66" s="20" t="s">
        <v>25</v>
      </c>
      <c r="C66" s="13">
        <v>150</v>
      </c>
      <c r="D66" s="26">
        <v>8.42</v>
      </c>
      <c r="E66" s="26">
        <v>5.25</v>
      </c>
      <c r="F66" s="26">
        <v>34.75</v>
      </c>
      <c r="G66" s="224">
        <v>223.3</v>
      </c>
      <c r="H66" s="225"/>
    </row>
    <row r="67" spans="1:8" ht="20.25">
      <c r="A67" s="84">
        <v>389</v>
      </c>
      <c r="B67" s="28" t="s">
        <v>68</v>
      </c>
      <c r="C67" s="13">
        <v>200</v>
      </c>
      <c r="D67" s="13"/>
      <c r="E67" s="13"/>
      <c r="F67" s="13">
        <v>23.9</v>
      </c>
      <c r="G67" s="224">
        <v>95.1</v>
      </c>
      <c r="H67" s="225"/>
    </row>
    <row r="68" spans="1:8" ht="20.25">
      <c r="A68" s="89" t="s">
        <v>73</v>
      </c>
      <c r="B68" s="20" t="s">
        <v>64</v>
      </c>
      <c r="C68" s="13" t="s">
        <v>65</v>
      </c>
      <c r="D68" s="13">
        <v>3.92</v>
      </c>
      <c r="E68" s="13">
        <v>0.77</v>
      </c>
      <c r="F68" s="13">
        <v>34.58</v>
      </c>
      <c r="G68" s="224">
        <v>160.9</v>
      </c>
      <c r="H68" s="225"/>
    </row>
    <row r="69" spans="1:8" ht="20.25">
      <c r="A69" s="91"/>
      <c r="B69" s="51" t="s">
        <v>14</v>
      </c>
      <c r="C69" s="67">
        <v>830</v>
      </c>
      <c r="D69" s="67">
        <f>SUM(D62:D68)</f>
        <v>32.660000000000004</v>
      </c>
      <c r="E69" s="67">
        <f>SUM(E62:E68)</f>
        <v>25.84</v>
      </c>
      <c r="F69" s="67">
        <f>SUM(F62:F68)</f>
        <v>123.04</v>
      </c>
      <c r="G69" s="266">
        <f>SUM(G62:H68)</f>
        <v>856.1</v>
      </c>
      <c r="H69" s="267"/>
    </row>
    <row r="70" spans="1:8" ht="20.25">
      <c r="A70" s="93"/>
      <c r="B70" s="43"/>
      <c r="C70" s="43"/>
      <c r="D70" s="43"/>
      <c r="E70" s="43"/>
      <c r="F70" s="43"/>
      <c r="G70" s="228">
        <f>G69/2350</f>
        <v>0.36429787234042554</v>
      </c>
      <c r="H70" s="229"/>
    </row>
    <row r="71" spans="1:8" ht="21" thickBot="1">
      <c r="A71" s="105"/>
      <c r="B71" s="106" t="s">
        <v>16</v>
      </c>
      <c r="C71" s="107">
        <f>C59+C69</f>
        <v>1335</v>
      </c>
      <c r="D71" s="107">
        <f>D59+D69</f>
        <v>47.790000000000006</v>
      </c>
      <c r="E71" s="107">
        <f>E59+E69</f>
        <v>44.27</v>
      </c>
      <c r="F71" s="107">
        <f>F59+F69</f>
        <v>222.20999999999998</v>
      </c>
      <c r="G71" s="278">
        <f>G59+G69</f>
        <v>1479.4</v>
      </c>
      <c r="H71" s="279"/>
    </row>
    <row r="72" spans="1:8" ht="21" thickBot="1">
      <c r="A72" s="108"/>
      <c r="B72" s="109"/>
      <c r="C72" s="109"/>
      <c r="D72" s="109"/>
      <c r="E72" s="109"/>
      <c r="F72" s="109"/>
      <c r="G72" s="280">
        <f>G71/2350</f>
        <v>0.629531914893617</v>
      </c>
      <c r="H72" s="281"/>
    </row>
    <row r="73" spans="1:8" ht="20.25">
      <c r="A73" s="25"/>
      <c r="B73" s="17"/>
      <c r="C73" s="17"/>
      <c r="D73" s="17"/>
      <c r="E73" s="17"/>
      <c r="F73" s="17"/>
      <c r="G73" s="17"/>
      <c r="H73" s="18"/>
    </row>
    <row r="74" spans="1:8" ht="21" thickBot="1">
      <c r="A74" s="19"/>
      <c r="B74" s="19"/>
      <c r="C74" s="19"/>
      <c r="D74" s="19"/>
      <c r="E74" s="19"/>
      <c r="F74" s="19"/>
      <c r="G74" s="19"/>
      <c r="H74" s="19"/>
    </row>
    <row r="75" spans="1:8" ht="39" customHeight="1">
      <c r="A75" s="262" t="s">
        <v>35</v>
      </c>
      <c r="B75" s="264" t="s">
        <v>4</v>
      </c>
      <c r="C75" s="239" t="s">
        <v>79</v>
      </c>
      <c r="D75" s="80" t="s">
        <v>5</v>
      </c>
      <c r="E75" s="80"/>
      <c r="F75" s="80"/>
      <c r="G75" s="80" t="s">
        <v>9</v>
      </c>
      <c r="H75" s="81"/>
    </row>
    <row r="76" spans="1:8" ht="20.25">
      <c r="A76" s="263"/>
      <c r="B76" s="265"/>
      <c r="C76" s="240"/>
      <c r="D76" s="11" t="s">
        <v>6</v>
      </c>
      <c r="E76" s="11" t="s">
        <v>7</v>
      </c>
      <c r="F76" s="11" t="s">
        <v>8</v>
      </c>
      <c r="G76" s="11" t="s">
        <v>10</v>
      </c>
      <c r="H76" s="82"/>
    </row>
    <row r="77" spans="1:8" ht="20.25">
      <c r="A77" s="282" t="s">
        <v>26</v>
      </c>
      <c r="B77" s="283"/>
      <c r="C77" s="283"/>
      <c r="D77" s="283"/>
      <c r="E77" s="283"/>
      <c r="F77" s="283"/>
      <c r="G77" s="283"/>
      <c r="H77" s="284"/>
    </row>
    <row r="78" spans="1:8" ht="20.25">
      <c r="A78" s="83">
        <v>210</v>
      </c>
      <c r="B78" s="45" t="s">
        <v>117</v>
      </c>
      <c r="C78" s="26">
        <v>150</v>
      </c>
      <c r="D78" s="26">
        <v>13.3</v>
      </c>
      <c r="E78" s="26">
        <v>19.5</v>
      </c>
      <c r="F78" s="26">
        <v>2.3</v>
      </c>
      <c r="G78" s="224">
        <v>238</v>
      </c>
      <c r="H78" s="225"/>
    </row>
    <row r="79" spans="1:8" ht="20.25">
      <c r="A79" s="84">
        <v>15</v>
      </c>
      <c r="B79" s="28" t="s">
        <v>24</v>
      </c>
      <c r="C79" s="13">
        <v>15</v>
      </c>
      <c r="D79" s="26">
        <v>3.56</v>
      </c>
      <c r="E79" s="26">
        <v>4.42</v>
      </c>
      <c r="F79" s="26"/>
      <c r="G79" s="224">
        <v>54</v>
      </c>
      <c r="H79" s="225"/>
    </row>
    <row r="80" spans="1:8" ht="20.25">
      <c r="A80" s="83">
        <v>14</v>
      </c>
      <c r="B80" s="45" t="s">
        <v>2</v>
      </c>
      <c r="C80" s="13">
        <v>10</v>
      </c>
      <c r="D80" s="26">
        <v>0.1</v>
      </c>
      <c r="E80" s="26">
        <v>7.25</v>
      </c>
      <c r="F80" s="26">
        <v>0.1</v>
      </c>
      <c r="G80" s="224">
        <v>66</v>
      </c>
      <c r="H80" s="225"/>
    </row>
    <row r="81" spans="1:8" ht="20.25">
      <c r="A81" s="83">
        <v>1</v>
      </c>
      <c r="B81" s="45" t="s">
        <v>37</v>
      </c>
      <c r="C81" s="13">
        <v>50</v>
      </c>
      <c r="D81" s="26">
        <v>3.95</v>
      </c>
      <c r="E81" s="26">
        <v>0.5</v>
      </c>
      <c r="F81" s="26">
        <v>24</v>
      </c>
      <c r="G81" s="224">
        <v>116.9</v>
      </c>
      <c r="H81" s="225"/>
    </row>
    <row r="82" spans="1:8" ht="20.25">
      <c r="A82" s="83">
        <v>338</v>
      </c>
      <c r="B82" s="28" t="s">
        <v>80</v>
      </c>
      <c r="C82" s="13">
        <v>150</v>
      </c>
      <c r="D82" s="13">
        <v>0.6</v>
      </c>
      <c r="E82" s="13">
        <v>0.6</v>
      </c>
      <c r="F82" s="13">
        <v>14.7</v>
      </c>
      <c r="G82" s="224">
        <v>66.6</v>
      </c>
      <c r="H82" s="225"/>
    </row>
    <row r="83" spans="1:8" ht="20.25">
      <c r="A83" s="85">
        <v>379</v>
      </c>
      <c r="B83" s="11" t="s">
        <v>20</v>
      </c>
      <c r="C83" s="27">
        <v>200</v>
      </c>
      <c r="D83" s="27">
        <v>0.1</v>
      </c>
      <c r="E83" s="27">
        <v>0.1</v>
      </c>
      <c r="F83" s="14">
        <v>20</v>
      </c>
      <c r="G83" s="212">
        <v>81</v>
      </c>
      <c r="H83" s="213"/>
    </row>
    <row r="84" spans="1:8" ht="20.25">
      <c r="A84" s="103"/>
      <c r="B84" s="59" t="s">
        <v>12</v>
      </c>
      <c r="C84" s="48">
        <f>SUM(C78:C83)</f>
        <v>575</v>
      </c>
      <c r="D84" s="48">
        <f>SUM(D78:D83)</f>
        <v>21.610000000000003</v>
      </c>
      <c r="E84" s="48">
        <f>SUM(E78:E83)</f>
        <v>32.370000000000005</v>
      </c>
      <c r="F84" s="48">
        <f>SUM(F78:F83)</f>
        <v>61.099999999999994</v>
      </c>
      <c r="G84" s="276">
        <f>SUM(G78:H83)</f>
        <v>622.5</v>
      </c>
      <c r="H84" s="277"/>
    </row>
    <row r="85" spans="1:8" ht="20.25">
      <c r="A85" s="99"/>
      <c r="B85" s="37"/>
      <c r="C85" s="44"/>
      <c r="D85" s="57"/>
      <c r="E85" s="57"/>
      <c r="F85" s="57"/>
      <c r="G85" s="228">
        <f>G84/2350</f>
        <v>0.2648936170212766</v>
      </c>
      <c r="H85" s="229"/>
    </row>
    <row r="86" spans="1:8" ht="20.25">
      <c r="A86" s="234" t="s">
        <v>55</v>
      </c>
      <c r="B86" s="235"/>
      <c r="C86" s="235"/>
      <c r="D86" s="235"/>
      <c r="E86" s="235"/>
      <c r="F86" s="235"/>
      <c r="G86" s="235"/>
      <c r="H86" s="236"/>
    </row>
    <row r="87" spans="1:8" ht="20.25">
      <c r="A87" s="83">
        <v>71</v>
      </c>
      <c r="B87" s="45" t="s">
        <v>69</v>
      </c>
      <c r="C87" s="26">
        <v>60</v>
      </c>
      <c r="D87" s="26">
        <v>0.66</v>
      </c>
      <c r="E87" s="26">
        <v>0.12</v>
      </c>
      <c r="F87" s="26">
        <v>1.14</v>
      </c>
      <c r="G87" s="224">
        <v>13.2</v>
      </c>
      <c r="H87" s="225"/>
    </row>
    <row r="88" spans="1:8" ht="20.25">
      <c r="A88" s="83">
        <v>102</v>
      </c>
      <c r="B88" s="45" t="s">
        <v>89</v>
      </c>
      <c r="C88" s="26">
        <v>200</v>
      </c>
      <c r="D88" s="26">
        <v>5.12</v>
      </c>
      <c r="E88" s="26">
        <v>3.6</v>
      </c>
      <c r="F88" s="26">
        <v>14.88</v>
      </c>
      <c r="G88" s="224">
        <v>112.8</v>
      </c>
      <c r="H88" s="225"/>
    </row>
    <row r="89" spans="1:8" ht="20.25">
      <c r="A89" s="83">
        <v>365</v>
      </c>
      <c r="B89" s="20" t="s">
        <v>179</v>
      </c>
      <c r="C89" s="26">
        <v>120</v>
      </c>
      <c r="D89" s="27">
        <v>14.5</v>
      </c>
      <c r="E89" s="27">
        <v>18.5</v>
      </c>
      <c r="F89" s="27">
        <v>2.8</v>
      </c>
      <c r="G89" s="244">
        <v>220</v>
      </c>
      <c r="H89" s="245"/>
    </row>
    <row r="90" spans="1:8" ht="20.25">
      <c r="A90" s="83">
        <v>469</v>
      </c>
      <c r="B90" s="45" t="s">
        <v>58</v>
      </c>
      <c r="C90" s="26">
        <v>150</v>
      </c>
      <c r="D90" s="26">
        <v>5.5</v>
      </c>
      <c r="E90" s="26">
        <v>4.8</v>
      </c>
      <c r="F90" s="26">
        <v>31.3</v>
      </c>
      <c r="G90" s="224">
        <v>191</v>
      </c>
      <c r="H90" s="225"/>
    </row>
    <row r="91" spans="1:8" ht="20.25">
      <c r="A91" s="84">
        <v>349</v>
      </c>
      <c r="B91" s="28" t="s">
        <v>63</v>
      </c>
      <c r="C91" s="13">
        <v>200</v>
      </c>
      <c r="D91" s="13"/>
      <c r="E91" s="13"/>
      <c r="F91" s="13">
        <v>29.6</v>
      </c>
      <c r="G91" s="224">
        <v>116</v>
      </c>
      <c r="H91" s="225"/>
    </row>
    <row r="92" spans="1:8" ht="20.25">
      <c r="A92" s="88" t="s">
        <v>73</v>
      </c>
      <c r="B92" s="20" t="s">
        <v>64</v>
      </c>
      <c r="C92" s="13" t="s">
        <v>65</v>
      </c>
      <c r="D92" s="13">
        <v>3.92</v>
      </c>
      <c r="E92" s="13">
        <v>0.77</v>
      </c>
      <c r="F92" s="13">
        <v>34.58</v>
      </c>
      <c r="G92" s="224">
        <v>160.9</v>
      </c>
      <c r="H92" s="225"/>
    </row>
    <row r="93" spans="1:8" ht="20.25">
      <c r="A93" s="86"/>
      <c r="B93" s="51" t="s">
        <v>14</v>
      </c>
      <c r="C93" s="67">
        <v>800</v>
      </c>
      <c r="D93" s="67">
        <f>SUM(D87:D92)</f>
        <v>29.700000000000003</v>
      </c>
      <c r="E93" s="67">
        <f>SUM(E87:E92)</f>
        <v>27.79</v>
      </c>
      <c r="F93" s="67">
        <f>SUM(F87:F92)</f>
        <v>114.3</v>
      </c>
      <c r="G93" s="274">
        <f>SUM(G87:G92)</f>
        <v>813.9</v>
      </c>
      <c r="H93" s="275"/>
    </row>
    <row r="94" spans="1:8" ht="20.25">
      <c r="A94" s="87"/>
      <c r="B94" s="43"/>
      <c r="C94" s="43"/>
      <c r="D94" s="43"/>
      <c r="E94" s="43"/>
      <c r="F94" s="43"/>
      <c r="G94" s="228">
        <f>G93/2350</f>
        <v>0.3463404255319149</v>
      </c>
      <c r="H94" s="229"/>
    </row>
    <row r="95" spans="1:8" ht="20.25">
      <c r="A95" s="86"/>
      <c r="B95" s="53" t="s">
        <v>16</v>
      </c>
      <c r="C95" s="53">
        <f>C84+C93</f>
        <v>1375</v>
      </c>
      <c r="D95" s="62">
        <f>D84+D93</f>
        <v>51.31</v>
      </c>
      <c r="E95" s="62">
        <f>E84+E93</f>
        <v>60.160000000000004</v>
      </c>
      <c r="F95" s="62">
        <f>F84+F93</f>
        <v>175.39999999999998</v>
      </c>
      <c r="G95" s="254">
        <f>G84+G93</f>
        <v>1436.4</v>
      </c>
      <c r="H95" s="255"/>
    </row>
    <row r="96" spans="1:8" ht="21" thickBot="1">
      <c r="A96" s="73"/>
      <c r="B96" s="101"/>
      <c r="C96" s="101"/>
      <c r="D96" s="101"/>
      <c r="E96" s="101"/>
      <c r="F96" s="101"/>
      <c r="G96" s="237">
        <f>G95/2350</f>
        <v>0.6112340425531916</v>
      </c>
      <c r="H96" s="238"/>
    </row>
    <row r="97" spans="1:8" ht="36.75" customHeight="1">
      <c r="A97" s="262" t="s">
        <v>35</v>
      </c>
      <c r="B97" s="264" t="s">
        <v>4</v>
      </c>
      <c r="C97" s="239" t="s">
        <v>79</v>
      </c>
      <c r="D97" s="80" t="s">
        <v>5</v>
      </c>
      <c r="E97" s="80"/>
      <c r="F97" s="80"/>
      <c r="G97" s="80" t="s">
        <v>9</v>
      </c>
      <c r="H97" s="81"/>
    </row>
    <row r="98" spans="1:8" ht="27.75" customHeight="1">
      <c r="A98" s="263"/>
      <c r="B98" s="265"/>
      <c r="C98" s="240"/>
      <c r="D98" s="11" t="s">
        <v>6</v>
      </c>
      <c r="E98" s="11" t="s">
        <v>7</v>
      </c>
      <c r="F98" s="11" t="s">
        <v>8</v>
      </c>
      <c r="G98" s="11" t="s">
        <v>10</v>
      </c>
      <c r="H98" s="82"/>
    </row>
    <row r="99" spans="1:8" ht="20.25">
      <c r="A99" s="241" t="s">
        <v>27</v>
      </c>
      <c r="B99" s="242"/>
      <c r="C99" s="242"/>
      <c r="D99" s="242"/>
      <c r="E99" s="242"/>
      <c r="F99" s="242"/>
      <c r="G99" s="242"/>
      <c r="H99" s="243"/>
    </row>
    <row r="100" spans="1:14" ht="20.25">
      <c r="A100" s="89">
        <v>223</v>
      </c>
      <c r="B100" s="45" t="s">
        <v>44</v>
      </c>
      <c r="C100" s="26" t="s">
        <v>180</v>
      </c>
      <c r="D100" s="26">
        <v>18.05</v>
      </c>
      <c r="E100" s="26">
        <v>15</v>
      </c>
      <c r="F100" s="26">
        <v>35.25</v>
      </c>
      <c r="G100" s="224">
        <v>372</v>
      </c>
      <c r="H100" s="225"/>
      <c r="N100" s="79"/>
    </row>
    <row r="101" spans="1:14" ht="20.25">
      <c r="A101" s="84">
        <v>15</v>
      </c>
      <c r="B101" s="28" t="s">
        <v>24</v>
      </c>
      <c r="C101" s="13">
        <v>15</v>
      </c>
      <c r="D101" s="13">
        <v>3.56</v>
      </c>
      <c r="E101" s="13">
        <v>4.42</v>
      </c>
      <c r="F101" s="13"/>
      <c r="G101" s="224">
        <v>54</v>
      </c>
      <c r="H101" s="225"/>
      <c r="N101" s="79"/>
    </row>
    <row r="102" spans="1:14" ht="20.25">
      <c r="A102" s="83">
        <v>14</v>
      </c>
      <c r="B102" s="45" t="s">
        <v>2</v>
      </c>
      <c r="C102" s="13">
        <v>10</v>
      </c>
      <c r="D102" s="13">
        <v>0.1</v>
      </c>
      <c r="E102" s="13">
        <v>7.25</v>
      </c>
      <c r="F102" s="13">
        <v>0.1</v>
      </c>
      <c r="G102" s="224">
        <v>66</v>
      </c>
      <c r="H102" s="225"/>
      <c r="N102" s="79"/>
    </row>
    <row r="103" spans="1:14" ht="20.25">
      <c r="A103" s="83">
        <v>1</v>
      </c>
      <c r="B103" s="45" t="s">
        <v>37</v>
      </c>
      <c r="C103" s="13">
        <v>50</v>
      </c>
      <c r="D103" s="26">
        <v>3.95</v>
      </c>
      <c r="E103" s="26">
        <v>0.5</v>
      </c>
      <c r="F103" s="26">
        <v>24</v>
      </c>
      <c r="G103" s="224">
        <v>116.9</v>
      </c>
      <c r="H103" s="225"/>
      <c r="N103" s="79"/>
    </row>
    <row r="104" spans="1:14" ht="20.25">
      <c r="A104" s="97">
        <v>382</v>
      </c>
      <c r="B104" s="31" t="s">
        <v>0</v>
      </c>
      <c r="C104" s="14">
        <v>200</v>
      </c>
      <c r="D104" s="14">
        <v>4.07</v>
      </c>
      <c r="E104" s="14">
        <v>3.54</v>
      </c>
      <c r="F104" s="14">
        <v>17.58</v>
      </c>
      <c r="G104" s="212">
        <v>118.6</v>
      </c>
      <c r="H104" s="213"/>
      <c r="N104" s="79"/>
    </row>
    <row r="105" spans="1:14" ht="20.25">
      <c r="A105" s="97"/>
      <c r="B105" s="31"/>
      <c r="C105" s="14"/>
      <c r="D105" s="14"/>
      <c r="E105" s="14"/>
      <c r="F105" s="14"/>
      <c r="G105" s="212"/>
      <c r="H105" s="213"/>
      <c r="N105" s="79"/>
    </row>
    <row r="106" spans="1:14" ht="20.25">
      <c r="A106" s="86"/>
      <c r="B106" s="58" t="s">
        <v>12</v>
      </c>
      <c r="C106" s="48">
        <v>505</v>
      </c>
      <c r="D106" s="67">
        <f>SUM(D100:D105)</f>
        <v>29.73</v>
      </c>
      <c r="E106" s="67">
        <f>SUM(E100:E105)</f>
        <v>30.71</v>
      </c>
      <c r="F106" s="67">
        <f>SUM(F100:F105)</f>
        <v>76.93</v>
      </c>
      <c r="G106" s="274">
        <f>SUM(G100:G105)</f>
        <v>727.5</v>
      </c>
      <c r="H106" s="275"/>
      <c r="N106" s="79"/>
    </row>
    <row r="107" spans="1:14" ht="20.25">
      <c r="A107" s="87"/>
      <c r="B107" s="37"/>
      <c r="C107" s="44"/>
      <c r="D107" s="38"/>
      <c r="E107" s="38"/>
      <c r="F107" s="38"/>
      <c r="G107" s="228">
        <f>G106/2350</f>
        <v>0.30957446808510636</v>
      </c>
      <c r="H107" s="229"/>
      <c r="N107" s="79"/>
    </row>
    <row r="108" spans="1:14" ht="20.25">
      <c r="A108" s="234" t="s">
        <v>55</v>
      </c>
      <c r="B108" s="235"/>
      <c r="C108" s="235"/>
      <c r="D108" s="235"/>
      <c r="E108" s="235"/>
      <c r="F108" s="235"/>
      <c r="G108" s="235"/>
      <c r="H108" s="236"/>
      <c r="N108" s="79"/>
    </row>
    <row r="109" spans="1:14" ht="20.25">
      <c r="A109" s="83">
        <v>70</v>
      </c>
      <c r="B109" s="45" t="s">
        <v>45</v>
      </c>
      <c r="C109" s="26">
        <v>60</v>
      </c>
      <c r="D109" s="26">
        <v>0.9</v>
      </c>
      <c r="E109" s="26"/>
      <c r="F109" s="26">
        <v>8.7</v>
      </c>
      <c r="G109" s="224">
        <v>39</v>
      </c>
      <c r="H109" s="225"/>
      <c r="N109" s="79"/>
    </row>
    <row r="110" spans="1:14" ht="20.25">
      <c r="A110" s="89">
        <v>99</v>
      </c>
      <c r="B110" s="45" t="s">
        <v>94</v>
      </c>
      <c r="C110" s="26" t="s">
        <v>81</v>
      </c>
      <c r="D110" s="26">
        <v>1.54</v>
      </c>
      <c r="E110" s="26">
        <v>5.72</v>
      </c>
      <c r="F110" s="26">
        <v>9.27</v>
      </c>
      <c r="G110" s="224">
        <v>96</v>
      </c>
      <c r="H110" s="225"/>
      <c r="N110" s="79"/>
    </row>
    <row r="111" spans="1:14" ht="20.25">
      <c r="A111" s="83">
        <v>274</v>
      </c>
      <c r="B111" s="45" t="s">
        <v>116</v>
      </c>
      <c r="C111" s="26" t="s">
        <v>38</v>
      </c>
      <c r="D111" s="26">
        <v>14.95</v>
      </c>
      <c r="E111" s="26">
        <v>20.3</v>
      </c>
      <c r="F111" s="26">
        <v>11.58</v>
      </c>
      <c r="G111" s="224">
        <v>210.3</v>
      </c>
      <c r="H111" s="225"/>
      <c r="N111" s="79"/>
    </row>
    <row r="112" spans="1:14" ht="20.25">
      <c r="A112" s="83">
        <v>126</v>
      </c>
      <c r="B112" s="45" t="s">
        <v>32</v>
      </c>
      <c r="C112" s="26">
        <v>150</v>
      </c>
      <c r="D112" s="26">
        <v>3.3</v>
      </c>
      <c r="E112" s="26">
        <v>9.1</v>
      </c>
      <c r="F112" s="26">
        <v>22.6</v>
      </c>
      <c r="G112" s="224">
        <v>189</v>
      </c>
      <c r="H112" s="225"/>
      <c r="N112" s="79"/>
    </row>
    <row r="113" spans="1:14" ht="20.25">
      <c r="A113" s="84">
        <v>388</v>
      </c>
      <c r="B113" s="28" t="s">
        <v>86</v>
      </c>
      <c r="C113" s="13">
        <v>200</v>
      </c>
      <c r="D113" s="13">
        <v>0.7</v>
      </c>
      <c r="E113" s="13">
        <v>0.3</v>
      </c>
      <c r="F113" s="13">
        <v>24.4</v>
      </c>
      <c r="G113" s="224">
        <v>103</v>
      </c>
      <c r="H113" s="225"/>
      <c r="N113" s="79"/>
    </row>
    <row r="114" spans="1:14" ht="20.25">
      <c r="A114" s="89" t="s">
        <v>73</v>
      </c>
      <c r="B114" s="20" t="s">
        <v>64</v>
      </c>
      <c r="C114" s="13" t="s">
        <v>65</v>
      </c>
      <c r="D114" s="13">
        <v>3.92</v>
      </c>
      <c r="E114" s="13">
        <v>0.77</v>
      </c>
      <c r="F114" s="13">
        <v>34.58</v>
      </c>
      <c r="G114" s="224">
        <v>160.9</v>
      </c>
      <c r="H114" s="225"/>
      <c r="N114" s="79"/>
    </row>
    <row r="115" spans="1:14" ht="20.25">
      <c r="A115" s="86"/>
      <c r="B115" s="51" t="s">
        <v>14</v>
      </c>
      <c r="C115" s="67">
        <v>785</v>
      </c>
      <c r="D115" s="67">
        <f>SUM(D109:D114)</f>
        <v>25.310000000000002</v>
      </c>
      <c r="E115" s="67">
        <f>SUM(E109:E114)</f>
        <v>36.19</v>
      </c>
      <c r="F115" s="67">
        <f>SUM(F109:F114)</f>
        <v>111.13</v>
      </c>
      <c r="G115" s="274">
        <f>SUM(G109:G114)</f>
        <v>798.1999999999999</v>
      </c>
      <c r="H115" s="275"/>
      <c r="N115" s="79"/>
    </row>
    <row r="116" spans="1:14" ht="20.25">
      <c r="A116" s="87"/>
      <c r="B116" s="43"/>
      <c r="C116" s="43"/>
      <c r="D116" s="38"/>
      <c r="E116" s="38"/>
      <c r="F116" s="38"/>
      <c r="G116" s="228">
        <f>G115/2350</f>
        <v>0.3396595744680851</v>
      </c>
      <c r="H116" s="229"/>
      <c r="N116" s="79"/>
    </row>
    <row r="117" spans="1:8" ht="20.25">
      <c r="A117" s="102"/>
      <c r="B117" s="53" t="s">
        <v>16</v>
      </c>
      <c r="C117" s="55">
        <f>C106+C115</f>
        <v>1290</v>
      </c>
      <c r="D117" s="55">
        <f>D106+D115</f>
        <v>55.040000000000006</v>
      </c>
      <c r="E117" s="55">
        <f>E106+E115</f>
        <v>66.9</v>
      </c>
      <c r="F117" s="55">
        <f>F106+F115</f>
        <v>188.06</v>
      </c>
      <c r="G117" s="254">
        <f>G106+G115</f>
        <v>1525.6999999999998</v>
      </c>
      <c r="H117" s="255"/>
    </row>
    <row r="118" spans="1:8" ht="21" thickBot="1">
      <c r="A118" s="73"/>
      <c r="B118" s="101"/>
      <c r="C118" s="101"/>
      <c r="D118" s="101"/>
      <c r="E118" s="101"/>
      <c r="F118" s="101"/>
      <c r="G118" s="237">
        <f>G117/2350</f>
        <v>0.6492340425531914</v>
      </c>
      <c r="H118" s="238"/>
    </row>
    <row r="119" spans="1:8" ht="20.25">
      <c r="A119" s="15"/>
      <c r="B119" s="16"/>
      <c r="C119" s="17"/>
      <c r="D119" s="17"/>
      <c r="E119" s="17"/>
      <c r="F119" s="17"/>
      <c r="G119" s="17"/>
      <c r="H119" s="18"/>
    </row>
    <row r="120" spans="2:8" ht="21" thickBot="1">
      <c r="B120" s="19"/>
      <c r="C120" s="19"/>
      <c r="D120" s="19"/>
      <c r="E120" s="19"/>
      <c r="F120" s="19"/>
      <c r="G120" s="19"/>
      <c r="H120" s="19"/>
    </row>
    <row r="121" spans="1:8" ht="40.5" customHeight="1">
      <c r="A121" s="262" t="s">
        <v>35</v>
      </c>
      <c r="B121" s="264" t="s">
        <v>4</v>
      </c>
      <c r="C121" s="239" t="s">
        <v>79</v>
      </c>
      <c r="D121" s="80" t="s">
        <v>5</v>
      </c>
      <c r="E121" s="80"/>
      <c r="F121" s="80"/>
      <c r="G121" s="80" t="s">
        <v>9</v>
      </c>
      <c r="H121" s="81"/>
    </row>
    <row r="122" spans="1:8" ht="20.25">
      <c r="A122" s="263"/>
      <c r="B122" s="265"/>
      <c r="C122" s="240"/>
      <c r="D122" s="11" t="s">
        <v>6</v>
      </c>
      <c r="E122" s="11" t="s">
        <v>7</v>
      </c>
      <c r="F122" s="11" t="s">
        <v>8</v>
      </c>
      <c r="G122" s="11" t="s">
        <v>10</v>
      </c>
      <c r="H122" s="82"/>
    </row>
    <row r="123" spans="1:8" ht="20.25">
      <c r="A123" s="271" t="s">
        <v>28</v>
      </c>
      <c r="B123" s="272"/>
      <c r="C123" s="272"/>
      <c r="D123" s="272"/>
      <c r="E123" s="272"/>
      <c r="F123" s="272"/>
      <c r="G123" s="272"/>
      <c r="H123" s="273"/>
    </row>
    <row r="124" spans="1:8" ht="20.25">
      <c r="A124" s="83">
        <v>174</v>
      </c>
      <c r="B124" s="20" t="s">
        <v>112</v>
      </c>
      <c r="C124" s="26" t="s">
        <v>67</v>
      </c>
      <c r="D124" s="26">
        <v>6.45</v>
      </c>
      <c r="E124" s="26">
        <v>9.09</v>
      </c>
      <c r="F124" s="26">
        <v>43.56</v>
      </c>
      <c r="G124" s="224">
        <v>283.06</v>
      </c>
      <c r="H124" s="225"/>
    </row>
    <row r="125" spans="1:8" ht="20.25">
      <c r="A125" s="83">
        <v>209</v>
      </c>
      <c r="B125" s="20" t="s">
        <v>71</v>
      </c>
      <c r="C125" s="26">
        <v>40</v>
      </c>
      <c r="D125" s="26">
        <v>5.1</v>
      </c>
      <c r="E125" s="26">
        <v>4.6</v>
      </c>
      <c r="F125" s="26">
        <v>0.3</v>
      </c>
      <c r="G125" s="224">
        <v>63</v>
      </c>
      <c r="H125" s="225"/>
    </row>
    <row r="126" spans="1:8" ht="20.25">
      <c r="A126" s="83">
        <v>14</v>
      </c>
      <c r="B126" s="20" t="s">
        <v>2</v>
      </c>
      <c r="C126" s="13">
        <v>10</v>
      </c>
      <c r="D126" s="13">
        <v>0.1</v>
      </c>
      <c r="E126" s="13">
        <v>7.25</v>
      </c>
      <c r="F126" s="13">
        <v>0.1</v>
      </c>
      <c r="G126" s="224">
        <v>66</v>
      </c>
      <c r="H126" s="225"/>
    </row>
    <row r="127" spans="1:8" ht="20.25">
      <c r="A127" s="83">
        <v>1</v>
      </c>
      <c r="B127" s="20" t="s">
        <v>37</v>
      </c>
      <c r="C127" s="13">
        <v>50</v>
      </c>
      <c r="D127" s="13">
        <v>3.95</v>
      </c>
      <c r="E127" s="13">
        <v>0.5</v>
      </c>
      <c r="F127" s="13">
        <v>24</v>
      </c>
      <c r="G127" s="224">
        <v>116.9</v>
      </c>
      <c r="H127" s="225"/>
    </row>
    <row r="128" spans="1:8" ht="20.25">
      <c r="A128" s="85">
        <v>377</v>
      </c>
      <c r="B128" s="20" t="s">
        <v>70</v>
      </c>
      <c r="C128" s="26">
        <v>200</v>
      </c>
      <c r="D128" s="26">
        <v>0.2</v>
      </c>
      <c r="E128" s="54"/>
      <c r="F128" s="26">
        <v>10.2</v>
      </c>
      <c r="G128" s="268">
        <v>41</v>
      </c>
      <c r="H128" s="251"/>
    </row>
    <row r="129" spans="1:8" ht="23.25" customHeight="1">
      <c r="A129" s="98"/>
      <c r="B129" s="51" t="s">
        <v>12</v>
      </c>
      <c r="C129" s="48">
        <v>525</v>
      </c>
      <c r="D129" s="67">
        <f>SUM(D124:D128)</f>
        <v>15.8</v>
      </c>
      <c r="E129" s="67">
        <f>SUM(E124:E128)</f>
        <v>21.439999999999998</v>
      </c>
      <c r="F129" s="67">
        <f>SUM(F124:F128)</f>
        <v>78.16000000000001</v>
      </c>
      <c r="G129" s="269">
        <f>SUM(G124:H128)</f>
        <v>569.96</v>
      </c>
      <c r="H129" s="270"/>
    </row>
    <row r="130" spans="1:8" ht="23.25" customHeight="1">
      <c r="A130" s="99"/>
      <c r="B130" s="43"/>
      <c r="C130" s="44"/>
      <c r="D130" s="43"/>
      <c r="E130" s="43"/>
      <c r="F130" s="43"/>
      <c r="G130" s="228">
        <f>G129/2350</f>
        <v>0.24253617021276597</v>
      </c>
      <c r="H130" s="229"/>
    </row>
    <row r="131" spans="1:8" ht="20.25">
      <c r="A131" s="234" t="s">
        <v>55</v>
      </c>
      <c r="B131" s="235"/>
      <c r="C131" s="235"/>
      <c r="D131" s="235"/>
      <c r="E131" s="235"/>
      <c r="F131" s="235"/>
      <c r="G131" s="235"/>
      <c r="H131" s="236"/>
    </row>
    <row r="132" spans="1:8" ht="20.25">
      <c r="A132" s="83">
        <v>71</v>
      </c>
      <c r="B132" s="45" t="s">
        <v>69</v>
      </c>
      <c r="C132" s="26">
        <v>60</v>
      </c>
      <c r="D132" s="26">
        <v>0.66</v>
      </c>
      <c r="E132" s="26">
        <v>0.12</v>
      </c>
      <c r="F132" s="26">
        <v>1.14</v>
      </c>
      <c r="G132" s="224">
        <v>13.2</v>
      </c>
      <c r="H132" s="225"/>
    </row>
    <row r="133" spans="1:8" ht="20.25">
      <c r="A133" s="83">
        <v>166</v>
      </c>
      <c r="B133" s="20" t="s">
        <v>170</v>
      </c>
      <c r="C133" s="26">
        <v>200</v>
      </c>
      <c r="D133" s="26">
        <v>3.12</v>
      </c>
      <c r="E133" s="26">
        <v>2.24</v>
      </c>
      <c r="F133" s="26">
        <v>16</v>
      </c>
      <c r="G133" s="224">
        <v>96.8</v>
      </c>
      <c r="H133" s="225"/>
    </row>
    <row r="134" spans="1:8" ht="20.25">
      <c r="A134" s="88">
        <v>437</v>
      </c>
      <c r="B134" s="20" t="s">
        <v>90</v>
      </c>
      <c r="C134" s="26" t="s">
        <v>61</v>
      </c>
      <c r="D134" s="26">
        <v>6.58</v>
      </c>
      <c r="E134" s="26">
        <v>8.48</v>
      </c>
      <c r="F134" s="26">
        <v>15.27</v>
      </c>
      <c r="G134" s="224">
        <v>180.4</v>
      </c>
      <c r="H134" s="225"/>
    </row>
    <row r="135" spans="1:8" ht="20.25">
      <c r="A135" s="88">
        <v>198</v>
      </c>
      <c r="B135" s="20" t="s">
        <v>29</v>
      </c>
      <c r="C135" s="26">
        <v>150</v>
      </c>
      <c r="D135" s="26">
        <v>11.8</v>
      </c>
      <c r="E135" s="26">
        <v>2.8</v>
      </c>
      <c r="F135" s="26">
        <v>25.7</v>
      </c>
      <c r="G135" s="224">
        <v>178.3</v>
      </c>
      <c r="H135" s="225"/>
    </row>
    <row r="136" spans="1:8" ht="20.25">
      <c r="A136" s="88">
        <v>389</v>
      </c>
      <c r="B136" s="20" t="s">
        <v>182</v>
      </c>
      <c r="C136" s="26">
        <v>200</v>
      </c>
      <c r="D136" s="26">
        <v>1</v>
      </c>
      <c r="E136" s="26"/>
      <c r="F136" s="26">
        <v>25.4</v>
      </c>
      <c r="G136" s="224">
        <v>110</v>
      </c>
      <c r="H136" s="225"/>
    </row>
    <row r="137" spans="1:8" ht="20.25">
      <c r="A137" s="88" t="s">
        <v>73</v>
      </c>
      <c r="B137" s="20" t="s">
        <v>64</v>
      </c>
      <c r="C137" s="13" t="s">
        <v>65</v>
      </c>
      <c r="D137" s="13">
        <v>3.92</v>
      </c>
      <c r="E137" s="13">
        <v>0.77</v>
      </c>
      <c r="F137" s="13">
        <v>34.58</v>
      </c>
      <c r="G137" s="224">
        <v>160.9</v>
      </c>
      <c r="H137" s="225"/>
    </row>
    <row r="138" spans="1:8" ht="20.25">
      <c r="A138" s="86"/>
      <c r="B138" s="51" t="s">
        <v>14</v>
      </c>
      <c r="C138" s="67">
        <v>820</v>
      </c>
      <c r="D138" s="67">
        <f>SUM(D132:D137)</f>
        <v>27.08</v>
      </c>
      <c r="E138" s="67">
        <f>SUM(E132:E137)</f>
        <v>14.41</v>
      </c>
      <c r="F138" s="67">
        <f>SUM(F132:F137)</f>
        <v>118.08999999999999</v>
      </c>
      <c r="G138" s="266">
        <f>SUM(G132:H137)</f>
        <v>739.6</v>
      </c>
      <c r="H138" s="267"/>
    </row>
    <row r="139" spans="1:8" ht="20.25">
      <c r="A139" s="87"/>
      <c r="B139" s="43"/>
      <c r="C139" s="43"/>
      <c r="D139" s="43"/>
      <c r="E139" s="43"/>
      <c r="F139" s="43"/>
      <c r="G139" s="228">
        <f>G138/2350</f>
        <v>0.31472340425531914</v>
      </c>
      <c r="H139" s="229"/>
    </row>
    <row r="140" spans="1:8" ht="20.25">
      <c r="A140" s="100"/>
      <c r="B140" s="52" t="s">
        <v>16</v>
      </c>
      <c r="C140" s="52">
        <f>C129+C138</f>
        <v>1345</v>
      </c>
      <c r="D140" s="64">
        <f>D138+D129</f>
        <v>42.879999999999995</v>
      </c>
      <c r="E140" s="64">
        <f>E138+E129</f>
        <v>35.849999999999994</v>
      </c>
      <c r="F140" s="64">
        <f>F138+F129</f>
        <v>196.25</v>
      </c>
      <c r="G140" s="260">
        <f>G138+G129</f>
        <v>1309.56</v>
      </c>
      <c r="H140" s="261"/>
    </row>
    <row r="141" spans="1:8" ht="21" thickBot="1">
      <c r="A141" s="73"/>
      <c r="B141" s="101"/>
      <c r="C141" s="101"/>
      <c r="D141" s="101"/>
      <c r="E141" s="101"/>
      <c r="F141" s="101"/>
      <c r="G141" s="237">
        <f>G140/2350</f>
        <v>0.557259574468085</v>
      </c>
      <c r="H141" s="238"/>
    </row>
    <row r="142" spans="1:8" ht="20.25">
      <c r="A142" s="15"/>
      <c r="B142" s="16"/>
      <c r="C142" s="17"/>
      <c r="D142" s="17"/>
      <c r="E142" s="17"/>
      <c r="F142" s="17"/>
      <c r="G142" s="17"/>
      <c r="H142" s="18"/>
    </row>
    <row r="143" spans="2:8" ht="20.25">
      <c r="B143" s="10" t="s">
        <v>57</v>
      </c>
      <c r="C143" s="10"/>
      <c r="D143" s="10"/>
      <c r="E143" s="10"/>
      <c r="F143" s="10"/>
      <c r="G143" s="10"/>
      <c r="H143" s="10"/>
    </row>
    <row r="144" spans="2:8" ht="20.25">
      <c r="B144" s="10"/>
      <c r="C144" s="10"/>
      <c r="D144" s="10"/>
      <c r="E144" s="10"/>
      <c r="F144" s="10"/>
      <c r="G144" s="10"/>
      <c r="H144" s="10"/>
    </row>
    <row r="145" spans="2:8" ht="21" thickBot="1">
      <c r="B145" s="10"/>
      <c r="C145" s="10"/>
      <c r="D145" s="10"/>
      <c r="E145" s="10"/>
      <c r="F145" s="10"/>
      <c r="G145" s="10"/>
      <c r="H145" s="10"/>
    </row>
    <row r="146" spans="1:8" ht="44.25" customHeight="1">
      <c r="A146" s="262" t="s">
        <v>35</v>
      </c>
      <c r="B146" s="264" t="s">
        <v>4</v>
      </c>
      <c r="C146" s="239" t="s">
        <v>79</v>
      </c>
      <c r="D146" s="80" t="s">
        <v>5</v>
      </c>
      <c r="E146" s="80"/>
      <c r="F146" s="80"/>
      <c r="G146" s="80" t="s">
        <v>9</v>
      </c>
      <c r="H146" s="81"/>
    </row>
    <row r="147" spans="1:8" ht="20.25">
      <c r="A147" s="263"/>
      <c r="B147" s="265"/>
      <c r="C147" s="240"/>
      <c r="D147" s="11" t="s">
        <v>6</v>
      </c>
      <c r="E147" s="11" t="s">
        <v>7</v>
      </c>
      <c r="F147" s="11" t="s">
        <v>8</v>
      </c>
      <c r="G147" s="11" t="s">
        <v>10</v>
      </c>
      <c r="H147" s="82"/>
    </row>
    <row r="148" spans="1:8" ht="23.25" customHeight="1">
      <c r="A148" s="241" t="s">
        <v>30</v>
      </c>
      <c r="B148" s="242"/>
      <c r="C148" s="242"/>
      <c r="D148" s="242"/>
      <c r="E148" s="242"/>
      <c r="F148" s="242"/>
      <c r="G148" s="242"/>
      <c r="H148" s="243"/>
    </row>
    <row r="149" spans="1:8" ht="20.25">
      <c r="A149" s="83">
        <v>181</v>
      </c>
      <c r="B149" s="45" t="s">
        <v>113</v>
      </c>
      <c r="C149" s="26" t="s">
        <v>67</v>
      </c>
      <c r="D149" s="26">
        <v>8.06</v>
      </c>
      <c r="E149" s="26">
        <v>9.09</v>
      </c>
      <c r="F149" s="26">
        <v>41.94</v>
      </c>
      <c r="G149" s="230">
        <v>283.06</v>
      </c>
      <c r="H149" s="231"/>
    </row>
    <row r="150" spans="1:8" ht="20.25">
      <c r="A150" s="84">
        <v>15</v>
      </c>
      <c r="B150" s="30" t="s">
        <v>24</v>
      </c>
      <c r="C150" s="13">
        <v>15</v>
      </c>
      <c r="D150" s="13">
        <v>3.56</v>
      </c>
      <c r="E150" s="13">
        <v>4.42</v>
      </c>
      <c r="F150" s="13"/>
      <c r="G150" s="224">
        <v>54</v>
      </c>
      <c r="H150" s="225"/>
    </row>
    <row r="151" spans="1:8" ht="20.25">
      <c r="A151" s="83">
        <v>14</v>
      </c>
      <c r="B151" s="45" t="s">
        <v>2</v>
      </c>
      <c r="C151" s="13">
        <v>10</v>
      </c>
      <c r="D151" s="13">
        <v>0.1</v>
      </c>
      <c r="E151" s="13">
        <v>7.25</v>
      </c>
      <c r="F151" s="13">
        <v>0.1</v>
      </c>
      <c r="G151" s="224">
        <v>66</v>
      </c>
      <c r="H151" s="225"/>
    </row>
    <row r="152" spans="1:8" ht="20.25">
      <c r="A152" s="83">
        <v>1</v>
      </c>
      <c r="B152" s="45" t="s">
        <v>37</v>
      </c>
      <c r="C152" s="13">
        <v>50</v>
      </c>
      <c r="D152" s="13">
        <v>3.95</v>
      </c>
      <c r="E152" s="13">
        <v>0.5</v>
      </c>
      <c r="F152" s="13">
        <v>24</v>
      </c>
      <c r="G152" s="224">
        <v>116.9</v>
      </c>
      <c r="H152" s="225"/>
    </row>
    <row r="153" spans="1:8" ht="20.25">
      <c r="A153" s="97">
        <v>382</v>
      </c>
      <c r="B153" s="31" t="s">
        <v>0</v>
      </c>
      <c r="C153" s="14">
        <v>200</v>
      </c>
      <c r="D153" s="14">
        <v>4.07</v>
      </c>
      <c r="E153" s="14">
        <v>3.54</v>
      </c>
      <c r="F153" s="14">
        <v>17.58</v>
      </c>
      <c r="G153" s="212">
        <v>118.6</v>
      </c>
      <c r="H153" s="213"/>
    </row>
    <row r="154" spans="1:8" ht="20.25">
      <c r="A154" s="98"/>
      <c r="B154" s="51" t="s">
        <v>12</v>
      </c>
      <c r="C154" s="48">
        <v>500</v>
      </c>
      <c r="D154" s="67">
        <f>SUM(D149:D153)</f>
        <v>19.740000000000002</v>
      </c>
      <c r="E154" s="67">
        <f>SUM(E149:E153)</f>
        <v>24.799999999999997</v>
      </c>
      <c r="F154" s="67">
        <f>SUM(F149:F153)</f>
        <v>83.61999999999999</v>
      </c>
      <c r="G154" s="232">
        <f>SUM(G149:H153)</f>
        <v>638.5600000000001</v>
      </c>
      <c r="H154" s="233"/>
    </row>
    <row r="155" spans="1:8" ht="20.25">
      <c r="A155" s="99"/>
      <c r="B155" s="43"/>
      <c r="C155" s="44"/>
      <c r="D155" s="43"/>
      <c r="E155" s="43"/>
      <c r="F155" s="43"/>
      <c r="G155" s="228">
        <f>G154/2350</f>
        <v>0.2717276595744681</v>
      </c>
      <c r="H155" s="229"/>
    </row>
    <row r="156" spans="1:8" ht="20.25">
      <c r="A156" s="234" t="s">
        <v>55</v>
      </c>
      <c r="B156" s="235"/>
      <c r="C156" s="235"/>
      <c r="D156" s="235"/>
      <c r="E156" s="235"/>
      <c r="F156" s="235"/>
      <c r="G156" s="235"/>
      <c r="H156" s="236"/>
    </row>
    <row r="157" spans="1:8" ht="20.25">
      <c r="A157" s="83">
        <v>71</v>
      </c>
      <c r="B157" s="20" t="s">
        <v>13</v>
      </c>
      <c r="C157" s="26">
        <v>60</v>
      </c>
      <c r="D157" s="26">
        <v>0.42</v>
      </c>
      <c r="E157" s="26">
        <v>0.06</v>
      </c>
      <c r="F157" s="26">
        <v>1.14</v>
      </c>
      <c r="G157" s="224">
        <v>7.2</v>
      </c>
      <c r="H157" s="225"/>
    </row>
    <row r="158" spans="1:8" ht="20.25">
      <c r="A158" s="83" t="s">
        <v>36</v>
      </c>
      <c r="B158" s="20" t="s">
        <v>189</v>
      </c>
      <c r="C158" s="26">
        <v>200</v>
      </c>
      <c r="D158" s="26">
        <v>3.56</v>
      </c>
      <c r="E158" s="26">
        <v>3.12</v>
      </c>
      <c r="F158" s="26">
        <v>14.57</v>
      </c>
      <c r="G158" s="230">
        <v>97.32</v>
      </c>
      <c r="H158" s="231"/>
    </row>
    <row r="159" spans="1:8" ht="20.25">
      <c r="A159" s="83">
        <v>294</v>
      </c>
      <c r="B159" s="20" t="s">
        <v>87</v>
      </c>
      <c r="C159" s="13">
        <v>90</v>
      </c>
      <c r="D159" s="26">
        <v>16.74</v>
      </c>
      <c r="E159" s="26">
        <v>12.78</v>
      </c>
      <c r="F159" s="26">
        <v>15.3</v>
      </c>
      <c r="G159" s="224">
        <v>243</v>
      </c>
      <c r="H159" s="225"/>
    </row>
    <row r="160" spans="1:8" ht="20.25">
      <c r="A160" s="89">
        <v>139</v>
      </c>
      <c r="B160" s="20" t="s">
        <v>1</v>
      </c>
      <c r="C160" s="26">
        <v>150</v>
      </c>
      <c r="D160" s="65">
        <v>3.32</v>
      </c>
      <c r="E160" s="65">
        <v>4.7</v>
      </c>
      <c r="F160" s="65">
        <v>14.5</v>
      </c>
      <c r="G160" s="230">
        <v>125.9</v>
      </c>
      <c r="H160" s="231"/>
    </row>
    <row r="161" spans="1:8" ht="20.25">
      <c r="A161" s="84">
        <v>349</v>
      </c>
      <c r="B161" s="28" t="s">
        <v>63</v>
      </c>
      <c r="C161" s="13">
        <v>200</v>
      </c>
      <c r="D161" s="13"/>
      <c r="E161" s="13"/>
      <c r="F161" s="13">
        <v>29.6</v>
      </c>
      <c r="G161" s="224">
        <v>116</v>
      </c>
      <c r="H161" s="225"/>
    </row>
    <row r="162" spans="1:8" ht="20.25">
      <c r="A162" s="88" t="s">
        <v>73</v>
      </c>
      <c r="B162" s="20" t="s">
        <v>64</v>
      </c>
      <c r="C162" s="13" t="s">
        <v>65</v>
      </c>
      <c r="D162" s="13">
        <v>3.92</v>
      </c>
      <c r="E162" s="13">
        <v>0.77</v>
      </c>
      <c r="F162" s="13">
        <v>34.58</v>
      </c>
      <c r="G162" s="224">
        <v>160.9</v>
      </c>
      <c r="H162" s="225"/>
    </row>
    <row r="163" spans="1:8" ht="20.25">
      <c r="A163" s="90"/>
      <c r="B163" s="51" t="s">
        <v>14</v>
      </c>
      <c r="C163" s="67">
        <v>770</v>
      </c>
      <c r="D163" s="67">
        <f>SUM(D157:D162)</f>
        <v>27.96</v>
      </c>
      <c r="E163" s="67">
        <f>SUM(E157:E162)</f>
        <v>21.43</v>
      </c>
      <c r="F163" s="67">
        <f>SUM(F157:F162)</f>
        <v>109.69000000000001</v>
      </c>
      <c r="G163" s="256">
        <f>SUM(G157:H162)</f>
        <v>750.3199999999999</v>
      </c>
      <c r="H163" s="257"/>
    </row>
    <row r="164" spans="1:8" ht="20.25">
      <c r="A164" s="87"/>
      <c r="B164" s="43"/>
      <c r="C164" s="38"/>
      <c r="D164" s="43"/>
      <c r="E164" s="43"/>
      <c r="F164" s="43"/>
      <c r="G164" s="228">
        <f>G163/2350</f>
        <v>0.3192851063829787</v>
      </c>
      <c r="H164" s="229"/>
    </row>
    <row r="165" spans="1:8" ht="20.25">
      <c r="A165" s="72"/>
      <c r="B165" s="11" t="s">
        <v>16</v>
      </c>
      <c r="C165" s="27">
        <f>C154+C163</f>
        <v>1270</v>
      </c>
      <c r="D165" s="27">
        <f>D154+D163</f>
        <v>47.7</v>
      </c>
      <c r="E165" s="27">
        <f>E154+E163</f>
        <v>46.23</v>
      </c>
      <c r="F165" s="27">
        <f>F163+F154</f>
        <v>193.31</v>
      </c>
      <c r="G165" s="258">
        <f>G163+G154</f>
        <v>1388.88</v>
      </c>
      <c r="H165" s="259"/>
    </row>
    <row r="166" spans="1:8" ht="21" thickBot="1">
      <c r="A166" s="94"/>
      <c r="B166" s="95"/>
      <c r="C166" s="95"/>
      <c r="D166" s="95"/>
      <c r="E166" s="95"/>
      <c r="F166" s="95"/>
      <c r="G166" s="237">
        <f>G165/2350</f>
        <v>0.5910127659574469</v>
      </c>
      <c r="H166" s="238"/>
    </row>
    <row r="167" spans="1:8" ht="20.25">
      <c r="A167" s="17"/>
      <c r="B167" s="17"/>
      <c r="C167" s="17"/>
      <c r="D167" s="17"/>
      <c r="E167" s="17"/>
      <c r="F167" s="17"/>
      <c r="G167" s="17"/>
      <c r="H167" s="18"/>
    </row>
    <row r="168" spans="1:8" ht="20.25">
      <c r="A168" s="17"/>
      <c r="B168" s="17"/>
      <c r="C168" s="17"/>
      <c r="D168" s="17"/>
      <c r="E168" s="17"/>
      <c r="F168" s="17"/>
      <c r="G168" s="17"/>
      <c r="H168" s="18"/>
    </row>
    <row r="169" spans="1:8" ht="20.25">
      <c r="A169" s="17"/>
      <c r="B169" s="17"/>
      <c r="C169" s="17"/>
      <c r="D169" s="17"/>
      <c r="E169" s="17"/>
      <c r="F169" s="17"/>
      <c r="G169" s="17"/>
      <c r="H169" s="18"/>
    </row>
    <row r="170" spans="2:8" ht="21" thickBot="1">
      <c r="B170" s="19" t="s">
        <v>50</v>
      </c>
      <c r="C170" s="19"/>
      <c r="D170" s="19"/>
      <c r="E170" s="19"/>
      <c r="F170" s="19"/>
      <c r="G170" s="19"/>
      <c r="H170" s="19"/>
    </row>
    <row r="171" spans="1:8" ht="42" customHeight="1">
      <c r="A171" s="262" t="s">
        <v>35</v>
      </c>
      <c r="B171" s="264" t="s">
        <v>4</v>
      </c>
      <c r="C171" s="239" t="s">
        <v>79</v>
      </c>
      <c r="D171" s="80" t="s">
        <v>5</v>
      </c>
      <c r="E171" s="80"/>
      <c r="F171" s="80"/>
      <c r="G171" s="80" t="s">
        <v>9</v>
      </c>
      <c r="H171" s="81"/>
    </row>
    <row r="172" spans="1:8" ht="20.25">
      <c r="A172" s="263"/>
      <c r="B172" s="265"/>
      <c r="C172" s="240"/>
      <c r="D172" s="11" t="s">
        <v>6</v>
      </c>
      <c r="E172" s="11" t="s">
        <v>7</v>
      </c>
      <c r="F172" s="11" t="s">
        <v>8</v>
      </c>
      <c r="G172" s="11" t="s">
        <v>10</v>
      </c>
      <c r="H172" s="82"/>
    </row>
    <row r="173" spans="1:8" ht="27.75" customHeight="1">
      <c r="A173" s="249" t="s">
        <v>31</v>
      </c>
      <c r="B173" s="250"/>
      <c r="C173" s="250"/>
      <c r="D173" s="250"/>
      <c r="E173" s="250"/>
      <c r="F173" s="250"/>
      <c r="G173" s="250"/>
      <c r="H173" s="251"/>
    </row>
    <row r="174" spans="1:8" ht="20.25">
      <c r="A174" s="83">
        <v>210</v>
      </c>
      <c r="B174" s="20" t="s">
        <v>115</v>
      </c>
      <c r="C174" s="26">
        <v>180</v>
      </c>
      <c r="D174" s="26">
        <v>15.9</v>
      </c>
      <c r="E174" s="26">
        <v>23.4</v>
      </c>
      <c r="F174" s="26">
        <v>2.8</v>
      </c>
      <c r="G174" s="224">
        <v>265</v>
      </c>
      <c r="H174" s="225"/>
    </row>
    <row r="175" spans="1:8" ht="20.25">
      <c r="A175" s="84">
        <v>515</v>
      </c>
      <c r="B175" s="28" t="s">
        <v>119</v>
      </c>
      <c r="C175" s="13">
        <v>60</v>
      </c>
      <c r="D175" s="13">
        <v>2.43</v>
      </c>
      <c r="E175" s="13">
        <v>2.8</v>
      </c>
      <c r="F175" s="13">
        <v>4.5</v>
      </c>
      <c r="G175" s="224">
        <v>53.25</v>
      </c>
      <c r="H175" s="225"/>
    </row>
    <row r="176" spans="1:8" ht="20.25">
      <c r="A176" s="83">
        <v>14</v>
      </c>
      <c r="B176" s="20" t="s">
        <v>2</v>
      </c>
      <c r="C176" s="13">
        <v>10</v>
      </c>
      <c r="D176" s="13">
        <v>0.1</v>
      </c>
      <c r="E176" s="13">
        <v>7.25</v>
      </c>
      <c r="F176" s="13">
        <v>0.1</v>
      </c>
      <c r="G176" s="224">
        <v>66</v>
      </c>
      <c r="H176" s="225"/>
    </row>
    <row r="177" spans="1:8" ht="20.25">
      <c r="A177" s="83">
        <v>1</v>
      </c>
      <c r="B177" s="45" t="s">
        <v>37</v>
      </c>
      <c r="C177" s="13">
        <v>50</v>
      </c>
      <c r="D177" s="13">
        <v>3.95</v>
      </c>
      <c r="E177" s="13">
        <v>0.5</v>
      </c>
      <c r="F177" s="13">
        <v>24</v>
      </c>
      <c r="G177" s="224">
        <v>116.9</v>
      </c>
      <c r="H177" s="225"/>
    </row>
    <row r="178" spans="1:8" ht="20.25">
      <c r="A178" s="85">
        <v>379</v>
      </c>
      <c r="B178" s="11" t="s">
        <v>105</v>
      </c>
      <c r="C178" s="27">
        <v>200</v>
      </c>
      <c r="D178" s="27">
        <v>1.5</v>
      </c>
      <c r="E178" s="27">
        <v>1.3</v>
      </c>
      <c r="F178" s="14">
        <v>22.4</v>
      </c>
      <c r="G178" s="212">
        <v>107</v>
      </c>
      <c r="H178" s="213"/>
    </row>
    <row r="179" spans="1:8" ht="20.25">
      <c r="A179" s="86"/>
      <c r="B179" s="51" t="s">
        <v>12</v>
      </c>
      <c r="C179" s="48">
        <v>500</v>
      </c>
      <c r="D179" s="67">
        <f>SUM(D174:D178)</f>
        <v>23.880000000000003</v>
      </c>
      <c r="E179" s="67">
        <f>SUM(E174:E178)</f>
        <v>35.25</v>
      </c>
      <c r="F179" s="67">
        <f>SUM(F174:F178)</f>
        <v>53.8</v>
      </c>
      <c r="G179" s="232">
        <f>SUM(G174:H178)</f>
        <v>608.15</v>
      </c>
      <c r="H179" s="233"/>
    </row>
    <row r="180" spans="1:8" ht="20.25">
      <c r="A180" s="87"/>
      <c r="B180" s="43"/>
      <c r="C180" s="63"/>
      <c r="D180" s="43"/>
      <c r="E180" s="43"/>
      <c r="F180" s="43"/>
      <c r="G180" s="228">
        <f>G179/2350</f>
        <v>0.25878723404255316</v>
      </c>
      <c r="H180" s="229"/>
    </row>
    <row r="181" spans="1:8" ht="20.25">
      <c r="A181" s="246" t="s">
        <v>55</v>
      </c>
      <c r="B181" s="247"/>
      <c r="C181" s="247"/>
      <c r="D181" s="247"/>
      <c r="E181" s="247"/>
      <c r="F181" s="247"/>
      <c r="G181" s="247"/>
      <c r="H181" s="248"/>
    </row>
    <row r="182" spans="1:8" ht="20.25">
      <c r="A182" s="83">
        <v>71</v>
      </c>
      <c r="B182" s="20" t="s">
        <v>59</v>
      </c>
      <c r="C182" s="26">
        <v>60</v>
      </c>
      <c r="D182" s="26">
        <v>0.66</v>
      </c>
      <c r="E182" s="26">
        <v>0.12</v>
      </c>
      <c r="F182" s="26">
        <v>1.14</v>
      </c>
      <c r="G182" s="224">
        <v>13.2</v>
      </c>
      <c r="H182" s="225"/>
    </row>
    <row r="183" spans="1:8" ht="20.25">
      <c r="A183" s="96">
        <v>96</v>
      </c>
      <c r="B183" s="20" t="s">
        <v>95</v>
      </c>
      <c r="C183" s="26" t="s">
        <v>81</v>
      </c>
      <c r="D183" s="26">
        <v>9.04</v>
      </c>
      <c r="E183" s="26">
        <v>10.4</v>
      </c>
      <c r="F183" s="26">
        <v>4.64</v>
      </c>
      <c r="G183" s="224">
        <v>147.2</v>
      </c>
      <c r="H183" s="225"/>
    </row>
    <row r="184" spans="1:8" ht="20.25">
      <c r="A184" s="83">
        <v>265</v>
      </c>
      <c r="B184" s="20" t="s">
        <v>175</v>
      </c>
      <c r="C184" s="26">
        <v>250</v>
      </c>
      <c r="D184" s="60">
        <v>21.1</v>
      </c>
      <c r="E184" s="60">
        <v>24.7</v>
      </c>
      <c r="F184" s="60">
        <v>54.01</v>
      </c>
      <c r="G184" s="252">
        <v>381.66</v>
      </c>
      <c r="H184" s="253"/>
    </row>
    <row r="185" spans="1:8" ht="20.25">
      <c r="A185" s="89">
        <v>389</v>
      </c>
      <c r="B185" s="20" t="s">
        <v>62</v>
      </c>
      <c r="C185" s="26">
        <v>200</v>
      </c>
      <c r="D185" s="13"/>
      <c r="E185" s="13"/>
      <c r="F185" s="13">
        <v>23.9</v>
      </c>
      <c r="G185" s="224">
        <v>95.1</v>
      </c>
      <c r="H185" s="225"/>
    </row>
    <row r="186" spans="1:8" ht="20.25">
      <c r="A186" s="88" t="s">
        <v>73</v>
      </c>
      <c r="B186" s="20" t="s">
        <v>64</v>
      </c>
      <c r="C186" s="13" t="s">
        <v>65</v>
      </c>
      <c r="D186" s="13">
        <v>3.92</v>
      </c>
      <c r="E186" s="13">
        <v>0.77</v>
      </c>
      <c r="F186" s="13">
        <v>34.58</v>
      </c>
      <c r="G186" s="224">
        <v>160.9</v>
      </c>
      <c r="H186" s="225"/>
    </row>
    <row r="187" spans="1:8" ht="20.25">
      <c r="A187" s="86"/>
      <c r="B187" s="51" t="s">
        <v>14</v>
      </c>
      <c r="C187" s="67">
        <v>790</v>
      </c>
      <c r="D187" s="67">
        <f>SUM(D182:D186)</f>
        <v>34.72</v>
      </c>
      <c r="E187" s="67">
        <f>SUM(E182:E186)</f>
        <v>35.99</v>
      </c>
      <c r="F187" s="67">
        <f>SUM(F182:F186)</f>
        <v>118.27</v>
      </c>
      <c r="G187" s="256">
        <f>SUM(G182:H186)</f>
        <v>798.06</v>
      </c>
      <c r="H187" s="257"/>
    </row>
    <row r="188" spans="1:8" ht="20.25">
      <c r="A188" s="87"/>
      <c r="B188" s="43"/>
      <c r="C188" s="43"/>
      <c r="D188" s="43"/>
      <c r="E188" s="43"/>
      <c r="F188" s="43"/>
      <c r="G188" s="228">
        <f>G187/2350</f>
        <v>0.33959999999999996</v>
      </c>
      <c r="H188" s="229"/>
    </row>
    <row r="189" spans="1:8" ht="20.25">
      <c r="A189" s="86"/>
      <c r="B189" s="53" t="s">
        <v>16</v>
      </c>
      <c r="C189" s="55">
        <f>C179+C187</f>
        <v>1290</v>
      </c>
      <c r="D189" s="53">
        <f>D187+D179</f>
        <v>58.6</v>
      </c>
      <c r="E189" s="53">
        <f>E187+E179</f>
        <v>71.24000000000001</v>
      </c>
      <c r="F189" s="53">
        <f>F187+F179</f>
        <v>172.07</v>
      </c>
      <c r="G189" s="254">
        <f>G179+G187</f>
        <v>1406.21</v>
      </c>
      <c r="H189" s="255"/>
    </row>
    <row r="190" spans="1:8" ht="21" thickBot="1">
      <c r="A190" s="94"/>
      <c r="B190" s="95"/>
      <c r="C190" s="95"/>
      <c r="D190" s="95"/>
      <c r="E190" s="95"/>
      <c r="F190" s="95"/>
      <c r="G190" s="237">
        <f>G189/2350</f>
        <v>0.5983872340425532</v>
      </c>
      <c r="H190" s="238"/>
    </row>
    <row r="191" spans="1:8" ht="20.25">
      <c r="A191" s="17"/>
      <c r="B191" s="17"/>
      <c r="C191" s="17"/>
      <c r="D191" s="17"/>
      <c r="E191" s="17"/>
      <c r="F191" s="17"/>
      <c r="G191" s="17"/>
      <c r="H191" s="18"/>
    </row>
    <row r="192" spans="1:8" ht="20.25">
      <c r="A192" s="17"/>
      <c r="B192" s="17"/>
      <c r="C192" s="17"/>
      <c r="D192" s="17"/>
      <c r="E192" s="17"/>
      <c r="F192" s="17"/>
      <c r="G192" s="17"/>
      <c r="H192" s="18"/>
    </row>
    <row r="193" spans="1:8" ht="1.5" customHeight="1">
      <c r="A193" s="17"/>
      <c r="B193" s="17"/>
      <c r="C193" s="17"/>
      <c r="D193" s="17"/>
      <c r="E193" s="17"/>
      <c r="F193" s="17"/>
      <c r="G193" s="17"/>
      <c r="H193" s="18"/>
    </row>
    <row r="194" spans="2:8" ht="21" thickBot="1">
      <c r="B194" s="10" t="s">
        <v>51</v>
      </c>
      <c r="C194" s="10"/>
      <c r="D194" s="10"/>
      <c r="E194" s="10"/>
      <c r="F194" s="10"/>
      <c r="G194" s="10"/>
      <c r="H194" s="10"/>
    </row>
    <row r="195" spans="1:8" ht="40.5" customHeight="1">
      <c r="A195" s="262" t="s">
        <v>35</v>
      </c>
      <c r="B195" s="264" t="s">
        <v>4</v>
      </c>
      <c r="C195" s="239" t="s">
        <v>79</v>
      </c>
      <c r="D195" s="80" t="s">
        <v>5</v>
      </c>
      <c r="E195" s="80"/>
      <c r="F195" s="80"/>
      <c r="G195" s="80" t="s">
        <v>9</v>
      </c>
      <c r="H195" s="81"/>
    </row>
    <row r="196" spans="1:8" ht="20.25">
      <c r="A196" s="263"/>
      <c r="B196" s="265"/>
      <c r="C196" s="240"/>
      <c r="D196" s="11" t="s">
        <v>6</v>
      </c>
      <c r="E196" s="11" t="s">
        <v>7</v>
      </c>
      <c r="F196" s="11" t="s">
        <v>8</v>
      </c>
      <c r="G196" s="11" t="s">
        <v>10</v>
      </c>
      <c r="H196" s="82"/>
    </row>
    <row r="197" spans="1:8" ht="25.5" customHeight="1">
      <c r="A197" s="249" t="s">
        <v>33</v>
      </c>
      <c r="B197" s="250"/>
      <c r="C197" s="250"/>
      <c r="D197" s="250"/>
      <c r="E197" s="250"/>
      <c r="F197" s="250"/>
      <c r="G197" s="250"/>
      <c r="H197" s="251"/>
    </row>
    <row r="198" spans="1:8" ht="20.25">
      <c r="A198" s="89">
        <v>223</v>
      </c>
      <c r="B198" s="20" t="s">
        <v>60</v>
      </c>
      <c r="C198" s="26" t="s">
        <v>108</v>
      </c>
      <c r="D198" s="26">
        <v>26.6</v>
      </c>
      <c r="E198" s="26">
        <v>13.6</v>
      </c>
      <c r="F198" s="26">
        <v>24.2</v>
      </c>
      <c r="G198" s="224">
        <v>332</v>
      </c>
      <c r="H198" s="225"/>
    </row>
    <row r="199" spans="1:8" ht="20.25">
      <c r="A199" s="83">
        <v>14</v>
      </c>
      <c r="B199" s="20" t="s">
        <v>2</v>
      </c>
      <c r="C199" s="13">
        <v>10</v>
      </c>
      <c r="D199" s="13">
        <v>0.1</v>
      </c>
      <c r="E199" s="13">
        <v>7.25</v>
      </c>
      <c r="F199" s="13">
        <v>0.1</v>
      </c>
      <c r="G199" s="224">
        <v>66</v>
      </c>
      <c r="H199" s="225"/>
    </row>
    <row r="200" spans="1:8" ht="20.25">
      <c r="A200" s="85">
        <v>1</v>
      </c>
      <c r="B200" s="20" t="s">
        <v>37</v>
      </c>
      <c r="C200" s="13">
        <v>50</v>
      </c>
      <c r="D200" s="13">
        <v>3.95</v>
      </c>
      <c r="E200" s="13">
        <v>0.5</v>
      </c>
      <c r="F200" s="13">
        <v>24</v>
      </c>
      <c r="G200" s="224">
        <v>116.9</v>
      </c>
      <c r="H200" s="225"/>
    </row>
    <row r="201" spans="1:8" ht="20.25">
      <c r="A201" s="83">
        <v>338</v>
      </c>
      <c r="B201" s="28" t="s">
        <v>80</v>
      </c>
      <c r="C201" s="13">
        <v>150</v>
      </c>
      <c r="D201" s="13">
        <v>0.6</v>
      </c>
      <c r="E201" s="13">
        <v>0.6</v>
      </c>
      <c r="F201" s="13">
        <v>14.7</v>
      </c>
      <c r="G201" s="224">
        <v>66.6</v>
      </c>
      <c r="H201" s="225"/>
    </row>
    <row r="202" spans="1:8" ht="20.25">
      <c r="A202" s="85">
        <v>376</v>
      </c>
      <c r="B202" s="46" t="s">
        <v>83</v>
      </c>
      <c r="C202" s="27">
        <v>200</v>
      </c>
      <c r="D202" s="27">
        <v>0.1</v>
      </c>
      <c r="E202" s="27"/>
      <c r="F202" s="27">
        <v>15</v>
      </c>
      <c r="G202" s="212">
        <v>60</v>
      </c>
      <c r="H202" s="213"/>
    </row>
    <row r="203" spans="1:8" ht="20.25">
      <c r="A203" s="86"/>
      <c r="B203" s="51" t="s">
        <v>12</v>
      </c>
      <c r="C203" s="48">
        <v>580</v>
      </c>
      <c r="D203" s="67">
        <f>SUM(D198:D202)</f>
        <v>31.350000000000005</v>
      </c>
      <c r="E203" s="67">
        <f>SUM(E198:E202)</f>
        <v>21.950000000000003</v>
      </c>
      <c r="F203" s="67">
        <f>SUM(F198:F202)</f>
        <v>78</v>
      </c>
      <c r="G203" s="232">
        <f>SUM(G198:H202)</f>
        <v>641.5</v>
      </c>
      <c r="H203" s="233"/>
    </row>
    <row r="204" spans="1:8" ht="20.25">
      <c r="A204" s="87"/>
      <c r="B204" s="43"/>
      <c r="C204" s="44"/>
      <c r="D204" s="43"/>
      <c r="E204" s="43"/>
      <c r="F204" s="43"/>
      <c r="G204" s="228">
        <f>G203/2350</f>
        <v>0.27297872340425533</v>
      </c>
      <c r="H204" s="229"/>
    </row>
    <row r="205" spans="1:8" ht="20.25">
      <c r="A205" s="246" t="s">
        <v>55</v>
      </c>
      <c r="B205" s="247"/>
      <c r="C205" s="247"/>
      <c r="D205" s="247"/>
      <c r="E205" s="247"/>
      <c r="F205" s="247"/>
      <c r="G205" s="247"/>
      <c r="H205" s="248"/>
    </row>
    <row r="206" spans="1:8" ht="20.25">
      <c r="A206" s="83">
        <v>70</v>
      </c>
      <c r="B206" s="20" t="s">
        <v>45</v>
      </c>
      <c r="C206" s="26">
        <v>60</v>
      </c>
      <c r="D206" s="26">
        <v>0.9</v>
      </c>
      <c r="E206" s="26"/>
      <c r="F206" s="26">
        <v>8.7</v>
      </c>
      <c r="G206" s="224">
        <v>39</v>
      </c>
      <c r="H206" s="225"/>
    </row>
    <row r="207" spans="1:8" ht="20.25">
      <c r="A207" s="83" t="s">
        <v>36</v>
      </c>
      <c r="B207" s="20" t="s">
        <v>104</v>
      </c>
      <c r="C207" s="26">
        <v>200</v>
      </c>
      <c r="D207" s="26">
        <v>4.45</v>
      </c>
      <c r="E207" s="26">
        <v>3.9</v>
      </c>
      <c r="F207" s="26">
        <v>18.22</v>
      </c>
      <c r="G207" s="230">
        <v>121.65</v>
      </c>
      <c r="H207" s="231"/>
    </row>
    <row r="208" spans="1:8" ht="20.25">
      <c r="A208" s="89">
        <v>294</v>
      </c>
      <c r="B208" s="20" t="s">
        <v>176</v>
      </c>
      <c r="C208" s="26">
        <v>120</v>
      </c>
      <c r="D208" s="26">
        <v>15.96</v>
      </c>
      <c r="E208" s="26">
        <v>9.72</v>
      </c>
      <c r="F208" s="26">
        <v>4.92</v>
      </c>
      <c r="G208" s="230">
        <v>171.6</v>
      </c>
      <c r="H208" s="231"/>
    </row>
    <row r="209" spans="1:8" ht="20.25">
      <c r="A209" s="83">
        <v>128</v>
      </c>
      <c r="B209" s="20" t="s">
        <v>21</v>
      </c>
      <c r="C209" s="26">
        <v>150</v>
      </c>
      <c r="D209" s="26">
        <v>3.1</v>
      </c>
      <c r="E209" s="26">
        <v>5.4</v>
      </c>
      <c r="F209" s="26">
        <v>20.3</v>
      </c>
      <c r="G209" s="230">
        <v>141</v>
      </c>
      <c r="H209" s="231"/>
    </row>
    <row r="210" spans="1:8" ht="20.25">
      <c r="A210" s="84">
        <v>349</v>
      </c>
      <c r="B210" s="28" t="s">
        <v>63</v>
      </c>
      <c r="C210" s="13">
        <v>200</v>
      </c>
      <c r="D210" s="13"/>
      <c r="E210" s="13"/>
      <c r="F210" s="13">
        <v>29.6</v>
      </c>
      <c r="G210" s="224">
        <v>116</v>
      </c>
      <c r="H210" s="225"/>
    </row>
    <row r="211" spans="1:8" ht="20.25">
      <c r="A211" s="88" t="s">
        <v>73</v>
      </c>
      <c r="B211" s="20" t="s">
        <v>64</v>
      </c>
      <c r="C211" s="13" t="s">
        <v>65</v>
      </c>
      <c r="D211" s="13">
        <v>3.92</v>
      </c>
      <c r="E211" s="13">
        <v>0.77</v>
      </c>
      <c r="F211" s="13">
        <v>34.58</v>
      </c>
      <c r="G211" s="224">
        <v>160.9</v>
      </c>
      <c r="H211" s="225"/>
    </row>
    <row r="212" spans="1:8" ht="20.25">
      <c r="A212" s="91"/>
      <c r="B212" s="51" t="s">
        <v>14</v>
      </c>
      <c r="C212" s="67">
        <v>780</v>
      </c>
      <c r="D212" s="67">
        <f>SUM(D206:D211)</f>
        <v>28.330000000000005</v>
      </c>
      <c r="E212" s="67">
        <f>SUM(E206:E211)</f>
        <v>19.790000000000003</v>
      </c>
      <c r="F212" s="67">
        <f>SUM(F206:F211)</f>
        <v>116.32000000000001</v>
      </c>
      <c r="G212" s="226">
        <f>SUM(G206:H211)</f>
        <v>750.15</v>
      </c>
      <c r="H212" s="227"/>
    </row>
    <row r="213" spans="1:8" ht="20.25">
      <c r="A213" s="93"/>
      <c r="B213" s="43"/>
      <c r="C213" s="43"/>
      <c r="D213" s="43"/>
      <c r="E213" s="43"/>
      <c r="F213" s="43"/>
      <c r="G213" s="228">
        <f>G212/2350</f>
        <v>0.3192127659574468</v>
      </c>
      <c r="H213" s="229"/>
    </row>
    <row r="214" spans="1:8" ht="20.25">
      <c r="A214" s="86"/>
      <c r="B214" s="53" t="s">
        <v>16</v>
      </c>
      <c r="C214" s="55">
        <f>C203+C212</f>
        <v>1360</v>
      </c>
      <c r="D214" s="55">
        <f>D203+D212</f>
        <v>59.68000000000001</v>
      </c>
      <c r="E214" s="55">
        <f>E203+E212</f>
        <v>41.74000000000001</v>
      </c>
      <c r="F214" s="55">
        <f>F203+F212</f>
        <v>194.32</v>
      </c>
      <c r="G214" s="218">
        <f>G203+G212</f>
        <v>1391.65</v>
      </c>
      <c r="H214" s="219"/>
    </row>
    <row r="215" spans="1:8" ht="21" thickBot="1">
      <c r="A215" s="94"/>
      <c r="B215" s="95"/>
      <c r="C215" s="95"/>
      <c r="D215" s="95"/>
      <c r="E215" s="95"/>
      <c r="F215" s="95"/>
      <c r="G215" s="237">
        <f>G214/2350</f>
        <v>0.5921914893617022</v>
      </c>
      <c r="H215" s="238"/>
    </row>
    <row r="216" spans="1:8" ht="20.25">
      <c r="A216" s="17"/>
      <c r="B216" s="17"/>
      <c r="C216" s="17"/>
      <c r="D216" s="17"/>
      <c r="E216" s="17"/>
      <c r="F216" s="17"/>
      <c r="G216" s="17"/>
      <c r="H216" s="18"/>
    </row>
    <row r="217" spans="2:8" ht="21" thickBot="1">
      <c r="B217" s="19"/>
      <c r="C217" s="19"/>
      <c r="D217" s="19"/>
      <c r="E217" s="19"/>
      <c r="F217" s="19"/>
      <c r="G217" s="19"/>
      <c r="H217" s="19"/>
    </row>
    <row r="218" spans="1:8" ht="50.25" customHeight="1">
      <c r="A218" s="262" t="s">
        <v>35</v>
      </c>
      <c r="B218" s="264" t="s">
        <v>4</v>
      </c>
      <c r="C218" s="239" t="s">
        <v>79</v>
      </c>
      <c r="D218" s="80" t="s">
        <v>5</v>
      </c>
      <c r="E218" s="80"/>
      <c r="F218" s="80"/>
      <c r="G218" s="80" t="s">
        <v>9</v>
      </c>
      <c r="H218" s="81"/>
    </row>
    <row r="219" spans="1:8" ht="20.25">
      <c r="A219" s="263"/>
      <c r="B219" s="265"/>
      <c r="C219" s="240"/>
      <c r="D219" s="11" t="s">
        <v>6</v>
      </c>
      <c r="E219" s="11" t="s">
        <v>7</v>
      </c>
      <c r="F219" s="11" t="s">
        <v>8</v>
      </c>
      <c r="G219" s="11" t="s">
        <v>10</v>
      </c>
      <c r="H219" s="82"/>
    </row>
    <row r="220" spans="1:8" ht="25.5" customHeight="1">
      <c r="A220" s="241" t="s">
        <v>34</v>
      </c>
      <c r="B220" s="242"/>
      <c r="C220" s="242"/>
      <c r="D220" s="242"/>
      <c r="E220" s="242"/>
      <c r="F220" s="242"/>
      <c r="G220" s="242"/>
      <c r="H220" s="243"/>
    </row>
    <row r="221" spans="1:8" ht="20.25">
      <c r="A221" s="83">
        <v>182</v>
      </c>
      <c r="B221" s="45" t="s">
        <v>114</v>
      </c>
      <c r="C221" s="27" t="s">
        <v>67</v>
      </c>
      <c r="D221" s="27">
        <v>8.5</v>
      </c>
      <c r="E221" s="27">
        <v>9.8</v>
      </c>
      <c r="F221" s="27">
        <v>38.7</v>
      </c>
      <c r="G221" s="244">
        <v>273.7</v>
      </c>
      <c r="H221" s="245"/>
    </row>
    <row r="222" spans="1:8" ht="20.25">
      <c r="A222" s="84">
        <v>15</v>
      </c>
      <c r="B222" s="28" t="s">
        <v>24</v>
      </c>
      <c r="C222" s="13">
        <v>15</v>
      </c>
      <c r="D222" s="13">
        <v>3.56</v>
      </c>
      <c r="E222" s="13">
        <v>4.42</v>
      </c>
      <c r="F222" s="13"/>
      <c r="G222" s="224">
        <v>54</v>
      </c>
      <c r="H222" s="225"/>
    </row>
    <row r="223" spans="1:8" ht="20.25">
      <c r="A223" s="83">
        <v>14</v>
      </c>
      <c r="B223" s="45" t="s">
        <v>2</v>
      </c>
      <c r="C223" s="13">
        <v>10</v>
      </c>
      <c r="D223" s="13">
        <v>0.1</v>
      </c>
      <c r="E223" s="13">
        <v>7.25</v>
      </c>
      <c r="F223" s="13">
        <v>0.1</v>
      </c>
      <c r="G223" s="224">
        <v>66</v>
      </c>
      <c r="H223" s="225"/>
    </row>
    <row r="224" spans="1:8" ht="20.25">
      <c r="A224" s="85">
        <v>1</v>
      </c>
      <c r="B224" s="45" t="s">
        <v>37</v>
      </c>
      <c r="C224" s="13">
        <v>50</v>
      </c>
      <c r="D224" s="13">
        <v>3.95</v>
      </c>
      <c r="E224" s="13">
        <v>0.5</v>
      </c>
      <c r="F224" s="13">
        <v>24</v>
      </c>
      <c r="G224" s="224">
        <v>116.9</v>
      </c>
      <c r="H224" s="225"/>
    </row>
    <row r="225" spans="1:8" ht="20.25">
      <c r="A225" s="85">
        <v>379</v>
      </c>
      <c r="B225" s="11" t="s">
        <v>20</v>
      </c>
      <c r="C225" s="27">
        <v>200</v>
      </c>
      <c r="D225" s="27">
        <v>0.1</v>
      </c>
      <c r="E225" s="27">
        <v>0.1</v>
      </c>
      <c r="F225" s="14">
        <v>20</v>
      </c>
      <c r="G225" s="212">
        <v>81</v>
      </c>
      <c r="H225" s="213"/>
    </row>
    <row r="226" spans="1:8" ht="20.25">
      <c r="A226" s="86"/>
      <c r="B226" s="51" t="s">
        <v>12</v>
      </c>
      <c r="C226" s="48">
        <v>500</v>
      </c>
      <c r="D226" s="67">
        <f>SUM(D221:D225)</f>
        <v>16.21</v>
      </c>
      <c r="E226" s="67">
        <f>SUM(E221:E225)</f>
        <v>22.07</v>
      </c>
      <c r="F226" s="67">
        <f>SUM(F221:F225)</f>
        <v>82.80000000000001</v>
      </c>
      <c r="G226" s="232">
        <f>SUM(G221:H225)</f>
        <v>591.6</v>
      </c>
      <c r="H226" s="233"/>
    </row>
    <row r="227" spans="1:8" ht="20.25">
      <c r="A227" s="87"/>
      <c r="B227" s="43"/>
      <c r="C227" s="44"/>
      <c r="D227" s="43"/>
      <c r="E227" s="43"/>
      <c r="F227" s="43"/>
      <c r="G227" s="228">
        <f>G226/2350</f>
        <v>0.25174468085106383</v>
      </c>
      <c r="H227" s="229"/>
    </row>
    <row r="228" spans="1:8" ht="20.25">
      <c r="A228" s="234" t="s">
        <v>55</v>
      </c>
      <c r="B228" s="235"/>
      <c r="C228" s="235"/>
      <c r="D228" s="235"/>
      <c r="E228" s="235"/>
      <c r="F228" s="235"/>
      <c r="G228" s="235"/>
      <c r="H228" s="236"/>
    </row>
    <row r="229" spans="1:8" ht="20.25">
      <c r="A229" s="83">
        <v>71</v>
      </c>
      <c r="B229" s="20" t="s">
        <v>13</v>
      </c>
      <c r="C229" s="26">
        <v>60</v>
      </c>
      <c r="D229" s="26">
        <v>0.42</v>
      </c>
      <c r="E229" s="26">
        <v>0.06</v>
      </c>
      <c r="F229" s="26">
        <v>1.14</v>
      </c>
      <c r="G229" s="224">
        <v>7.2</v>
      </c>
      <c r="H229" s="225"/>
    </row>
    <row r="230" spans="1:8" ht="20.25">
      <c r="A230" s="83">
        <v>101</v>
      </c>
      <c r="B230" s="20" t="s">
        <v>96</v>
      </c>
      <c r="C230" s="26" t="s">
        <v>81</v>
      </c>
      <c r="D230" s="26">
        <v>2.16</v>
      </c>
      <c r="E230" s="26">
        <v>2.35</v>
      </c>
      <c r="F230" s="26">
        <v>12.24</v>
      </c>
      <c r="G230" s="230">
        <v>97.28</v>
      </c>
      <c r="H230" s="231"/>
    </row>
    <row r="231" spans="1:8" ht="20.25">
      <c r="A231" s="83">
        <v>269</v>
      </c>
      <c r="B231" s="45" t="s">
        <v>88</v>
      </c>
      <c r="C231" s="26">
        <v>90</v>
      </c>
      <c r="D231" s="26">
        <v>13.5</v>
      </c>
      <c r="E231" s="60">
        <v>13.86</v>
      </c>
      <c r="F231" s="26">
        <v>11.34</v>
      </c>
      <c r="G231" s="224">
        <v>225</v>
      </c>
      <c r="H231" s="225"/>
    </row>
    <row r="232" spans="1:8" ht="20.25">
      <c r="A232" s="88">
        <v>505</v>
      </c>
      <c r="B232" s="20" t="s">
        <v>84</v>
      </c>
      <c r="C232" s="13">
        <v>50</v>
      </c>
      <c r="D232" s="26">
        <v>0.6</v>
      </c>
      <c r="E232" s="26">
        <v>2.5</v>
      </c>
      <c r="F232" s="26">
        <v>3.2</v>
      </c>
      <c r="G232" s="224">
        <v>37</v>
      </c>
      <c r="H232" s="225"/>
    </row>
    <row r="233" spans="1:8" ht="20.25">
      <c r="A233" s="89">
        <v>203</v>
      </c>
      <c r="B233" s="20" t="s">
        <v>3</v>
      </c>
      <c r="C233" s="26">
        <v>150</v>
      </c>
      <c r="D233" s="26">
        <v>5.5</v>
      </c>
      <c r="E233" s="26">
        <v>4.8</v>
      </c>
      <c r="F233" s="26">
        <v>31.3</v>
      </c>
      <c r="G233" s="224">
        <v>191</v>
      </c>
      <c r="H233" s="225"/>
    </row>
    <row r="234" spans="1:8" ht="20.25">
      <c r="A234" s="88">
        <v>648</v>
      </c>
      <c r="B234" s="20" t="s">
        <v>91</v>
      </c>
      <c r="C234" s="26">
        <v>200</v>
      </c>
      <c r="D234" s="26">
        <v>0.1</v>
      </c>
      <c r="E234" s="26"/>
      <c r="F234" s="26">
        <v>29.4</v>
      </c>
      <c r="G234" s="230">
        <v>118</v>
      </c>
      <c r="H234" s="231"/>
    </row>
    <row r="235" spans="1:8" ht="20.25">
      <c r="A235" s="88" t="s">
        <v>73</v>
      </c>
      <c r="B235" s="20" t="s">
        <v>64</v>
      </c>
      <c r="C235" s="13" t="s">
        <v>65</v>
      </c>
      <c r="D235" s="13">
        <v>3.92</v>
      </c>
      <c r="E235" s="13">
        <v>0.77</v>
      </c>
      <c r="F235" s="13">
        <v>34.58</v>
      </c>
      <c r="G235" s="224">
        <v>160.9</v>
      </c>
      <c r="H235" s="225"/>
    </row>
    <row r="236" spans="1:8" ht="20.25">
      <c r="A236" s="90"/>
      <c r="B236" s="51" t="s">
        <v>14</v>
      </c>
      <c r="C236" s="67">
        <v>830</v>
      </c>
      <c r="D236" s="67">
        <f>SUM(D229:D235)</f>
        <v>26.200000000000003</v>
      </c>
      <c r="E236" s="67">
        <f>SUM(E229:E235)</f>
        <v>24.34</v>
      </c>
      <c r="F236" s="67">
        <f>SUM(F229:F235)</f>
        <v>123.2</v>
      </c>
      <c r="G236" s="226">
        <f>SUM(G229:H235)</f>
        <v>836.38</v>
      </c>
      <c r="H236" s="227"/>
    </row>
    <row r="237" spans="1:8" ht="20.25">
      <c r="A237" s="87"/>
      <c r="B237" s="43"/>
      <c r="C237" s="43"/>
      <c r="D237" s="43"/>
      <c r="E237" s="43"/>
      <c r="F237" s="43"/>
      <c r="G237" s="228">
        <f>G236/2350</f>
        <v>0.3559063829787234</v>
      </c>
      <c r="H237" s="229"/>
    </row>
    <row r="238" spans="1:8" ht="20.25">
      <c r="A238" s="91"/>
      <c r="B238" s="53" t="s">
        <v>16</v>
      </c>
      <c r="C238" s="55">
        <f>C226+C236</f>
        <v>1330</v>
      </c>
      <c r="D238" s="55">
        <f>D236+D226</f>
        <v>42.410000000000004</v>
      </c>
      <c r="E238" s="55">
        <f>E236+E226</f>
        <v>46.41</v>
      </c>
      <c r="F238" s="55">
        <f>F236+F226</f>
        <v>206</v>
      </c>
      <c r="G238" s="218">
        <f>G236+G226</f>
        <v>1427.98</v>
      </c>
      <c r="H238" s="219"/>
    </row>
    <row r="239" spans="1:8" ht="21" thickBot="1">
      <c r="A239" s="92"/>
      <c r="B239" s="70"/>
      <c r="C239" s="70"/>
      <c r="D239" s="70"/>
      <c r="E239" s="70"/>
      <c r="F239" s="70"/>
      <c r="G239" s="220">
        <f>G238/2350</f>
        <v>0.6076510638297873</v>
      </c>
      <c r="H239" s="221"/>
    </row>
    <row r="240" spans="1:8" ht="20.25">
      <c r="A240" s="71"/>
      <c r="B240" s="222" t="s">
        <v>109</v>
      </c>
      <c r="C240" s="222"/>
      <c r="D240" s="222"/>
      <c r="E240" s="222"/>
      <c r="F240" s="222"/>
      <c r="G240" s="222"/>
      <c r="H240" s="223"/>
    </row>
    <row r="241" spans="1:8" ht="20.25">
      <c r="A241" s="72"/>
      <c r="B241" s="32" t="s">
        <v>98</v>
      </c>
      <c r="C241" s="32">
        <f>(C12+C37+C59+C84+C106+C129+C154+C179+C203+C226)/10</f>
        <v>537</v>
      </c>
      <c r="D241" s="69">
        <f>(D12+D37+D59+D84+D106+D129+D154+D179+D203+D226)/10</f>
        <v>20.594</v>
      </c>
      <c r="E241" s="69">
        <f>(E12+E37+E59+E84+E106+E129+E154+E179+E203+E226)/10</f>
        <v>25.339</v>
      </c>
      <c r="F241" s="69">
        <f>(F12+F37+F59+F84+F106+F129+F154+F179+F203+F226)/10</f>
        <v>79.191</v>
      </c>
      <c r="G241" s="214">
        <f>(G12+G37+G59+G84+G106+G129+G154+G179+G203+G226)/10</f>
        <v>624.827</v>
      </c>
      <c r="H241" s="215"/>
    </row>
    <row r="242" spans="1:8" ht="20.25">
      <c r="A242" s="72"/>
      <c r="B242" s="32"/>
      <c r="C242" s="32"/>
      <c r="D242" s="69"/>
      <c r="E242" s="69"/>
      <c r="F242" s="69"/>
      <c r="G242" s="216">
        <f>G241/2350</f>
        <v>0.265883829787234</v>
      </c>
      <c r="H242" s="217"/>
    </row>
    <row r="243" spans="1:8" ht="20.25">
      <c r="A243" s="72"/>
      <c r="B243" s="32" t="s">
        <v>99</v>
      </c>
      <c r="C243" s="32">
        <f>(C21+C47+C69+C93+C115+C138+C163+C187+C212+C236)/10</f>
        <v>805.5</v>
      </c>
      <c r="D243" s="69">
        <f>(D21+D47+D69+D93+D115+D138+D163+D187+D212+D236)/10</f>
        <v>28.548999999999996</v>
      </c>
      <c r="E243" s="69">
        <f>(E21+E47+E69+E93+E115+E138+E163+E187+E212+E236)/10</f>
        <v>25.321</v>
      </c>
      <c r="F243" s="69">
        <f>(F21+F47+F69+F93+F115+F138+F163+F187+F212+F236)/10</f>
        <v>116.543</v>
      </c>
      <c r="G243" s="214">
        <f>(G21+G47+G69+G93+G115+G138+G163+G187+G212+G236)/10</f>
        <v>794.693</v>
      </c>
      <c r="H243" s="215"/>
    </row>
    <row r="244" spans="1:8" ht="20.25">
      <c r="A244" s="72"/>
      <c r="B244" s="32"/>
      <c r="C244" s="32"/>
      <c r="D244" s="69"/>
      <c r="E244" s="69"/>
      <c r="F244" s="69"/>
      <c r="G244" s="216">
        <f>G243/2350</f>
        <v>0.33816723404255317</v>
      </c>
      <c r="H244" s="217"/>
    </row>
    <row r="245" spans="1:8" ht="20.25">
      <c r="A245" s="72"/>
      <c r="B245" s="32"/>
      <c r="C245" s="32"/>
      <c r="D245" s="69"/>
      <c r="E245" s="69"/>
      <c r="F245" s="69"/>
      <c r="G245" s="214"/>
      <c r="H245" s="215"/>
    </row>
    <row r="246" spans="1:8" ht="20.25">
      <c r="A246" s="72"/>
      <c r="B246" s="12"/>
      <c r="C246" s="12"/>
      <c r="D246" s="12"/>
      <c r="E246" s="12"/>
      <c r="F246" s="12"/>
      <c r="G246" s="216"/>
      <c r="H246" s="217"/>
    </row>
    <row r="247" spans="1:8" ht="21" thickBot="1">
      <c r="A247" s="73"/>
      <c r="B247" s="74" t="s">
        <v>101</v>
      </c>
      <c r="C247" s="74">
        <f>(C238+C214+C189+C165+C140+C117+C95+C71+C49+C23)/10</f>
        <v>1342.5</v>
      </c>
      <c r="D247" s="75">
        <f>(D238+D214+D189+D165+D140+D117+D95+D71+D49+D23)/10</f>
        <v>49.14300000000001</v>
      </c>
      <c r="E247" s="75">
        <f>(E238+E214+E189+E165+E140+E117+E95+E71+E49+E23)/10</f>
        <v>50.660000000000004</v>
      </c>
      <c r="F247" s="75">
        <f>(F238+F214+F189+F165+F140+F117+F95+F71+F49+F23)/10</f>
        <v>195.73399999999998</v>
      </c>
      <c r="G247" s="208">
        <f>(G238+G214+G189+G165+G140+G117+G95+G71+G49+G23)/10</f>
        <v>1419.52</v>
      </c>
      <c r="H247" s="209"/>
    </row>
    <row r="248" spans="1:8" ht="21" thickBot="1">
      <c r="A248" s="76"/>
      <c r="B248" s="77"/>
      <c r="C248" s="77"/>
      <c r="D248" s="78"/>
      <c r="E248" s="78"/>
      <c r="F248" s="78"/>
      <c r="G248" s="210">
        <f>G247/2350</f>
        <v>0.6040510638297872</v>
      </c>
      <c r="H248" s="211"/>
    </row>
  </sheetData>
  <sheetProtection/>
  <mergeCells count="234">
    <mergeCell ref="A171:A172"/>
    <mergeCell ref="B171:B172"/>
    <mergeCell ref="A195:A196"/>
    <mergeCell ref="B195:B196"/>
    <mergeCell ref="A218:A219"/>
    <mergeCell ref="B218:B219"/>
    <mergeCell ref="A173:H173"/>
    <mergeCell ref="G174:H174"/>
    <mergeCell ref="G175:H175"/>
    <mergeCell ref="G176:H176"/>
    <mergeCell ref="C4:C5"/>
    <mergeCell ref="A6:H6"/>
    <mergeCell ref="G7:H7"/>
    <mergeCell ref="G8:H8"/>
    <mergeCell ref="G9:H9"/>
    <mergeCell ref="G10:H10"/>
    <mergeCell ref="A4:A5"/>
    <mergeCell ref="B4:B5"/>
    <mergeCell ref="G11:H11"/>
    <mergeCell ref="G12:H12"/>
    <mergeCell ref="A13:B13"/>
    <mergeCell ref="G13:H13"/>
    <mergeCell ref="A14:H14"/>
    <mergeCell ref="G15:H15"/>
    <mergeCell ref="G16:H16"/>
    <mergeCell ref="G17:H17"/>
    <mergeCell ref="G18:H18"/>
    <mergeCell ref="G19:H19"/>
    <mergeCell ref="G20:H20"/>
    <mergeCell ref="G21:H21"/>
    <mergeCell ref="G23:H23"/>
    <mergeCell ref="G24:H24"/>
    <mergeCell ref="C29:C30"/>
    <mergeCell ref="A31:H31"/>
    <mergeCell ref="G32:H32"/>
    <mergeCell ref="G22:H22"/>
    <mergeCell ref="A29:A30"/>
    <mergeCell ref="B29:B30"/>
    <mergeCell ref="G33:H33"/>
    <mergeCell ref="G34:H34"/>
    <mergeCell ref="G35:H35"/>
    <mergeCell ref="G36:H36"/>
    <mergeCell ref="G37:H37"/>
    <mergeCell ref="G38:H38"/>
    <mergeCell ref="A39:H39"/>
    <mergeCell ref="G40:H40"/>
    <mergeCell ref="G41:H41"/>
    <mergeCell ref="G42:H42"/>
    <mergeCell ref="G43:H43"/>
    <mergeCell ref="G44:H44"/>
    <mergeCell ref="G49:H49"/>
    <mergeCell ref="G50:H50"/>
    <mergeCell ref="G45:H45"/>
    <mergeCell ref="G46:H46"/>
    <mergeCell ref="G47:H47"/>
    <mergeCell ref="G48:H48"/>
    <mergeCell ref="C51:C52"/>
    <mergeCell ref="A53:H53"/>
    <mergeCell ref="G54:H54"/>
    <mergeCell ref="G55:H55"/>
    <mergeCell ref="G56:H56"/>
    <mergeCell ref="G57:H57"/>
    <mergeCell ref="A51:A52"/>
    <mergeCell ref="B51:B52"/>
    <mergeCell ref="G58:H58"/>
    <mergeCell ref="G59:H59"/>
    <mergeCell ref="G60:H60"/>
    <mergeCell ref="A61:H61"/>
    <mergeCell ref="G62:H62"/>
    <mergeCell ref="G63:H63"/>
    <mergeCell ref="G70:H70"/>
    <mergeCell ref="A75:A76"/>
    <mergeCell ref="B75:B76"/>
    <mergeCell ref="G64:H64"/>
    <mergeCell ref="G65:H65"/>
    <mergeCell ref="G66:H66"/>
    <mergeCell ref="G67:H67"/>
    <mergeCell ref="G68:H68"/>
    <mergeCell ref="G69:H69"/>
    <mergeCell ref="G84:H84"/>
    <mergeCell ref="G71:H71"/>
    <mergeCell ref="G72:H72"/>
    <mergeCell ref="C75:C76"/>
    <mergeCell ref="A77:H77"/>
    <mergeCell ref="G78:H78"/>
    <mergeCell ref="G85:H85"/>
    <mergeCell ref="A86:H86"/>
    <mergeCell ref="G87:H87"/>
    <mergeCell ref="G88:H88"/>
    <mergeCell ref="G89:H89"/>
    <mergeCell ref="G79:H79"/>
    <mergeCell ref="G80:H80"/>
    <mergeCell ref="G81:H81"/>
    <mergeCell ref="G82:H82"/>
    <mergeCell ref="G83:H83"/>
    <mergeCell ref="G95:H95"/>
    <mergeCell ref="G96:H96"/>
    <mergeCell ref="G90:H90"/>
    <mergeCell ref="G91:H91"/>
    <mergeCell ref="G92:H92"/>
    <mergeCell ref="G93:H93"/>
    <mergeCell ref="G94:H94"/>
    <mergeCell ref="C97:C98"/>
    <mergeCell ref="A99:H99"/>
    <mergeCell ref="G100:H100"/>
    <mergeCell ref="G102:H102"/>
    <mergeCell ref="G103:H103"/>
    <mergeCell ref="G105:H105"/>
    <mergeCell ref="A97:A98"/>
    <mergeCell ref="B97:B98"/>
    <mergeCell ref="G101:H101"/>
    <mergeCell ref="G106:H106"/>
    <mergeCell ref="G107:H107"/>
    <mergeCell ref="A108:H108"/>
    <mergeCell ref="G109:H109"/>
    <mergeCell ref="G110:H110"/>
    <mergeCell ref="G111:H111"/>
    <mergeCell ref="G117:H117"/>
    <mergeCell ref="G112:H112"/>
    <mergeCell ref="G113:H113"/>
    <mergeCell ref="G114:H114"/>
    <mergeCell ref="G115:H115"/>
    <mergeCell ref="G116:H116"/>
    <mergeCell ref="G118:H118"/>
    <mergeCell ref="C121:C122"/>
    <mergeCell ref="A123:H123"/>
    <mergeCell ref="G124:H124"/>
    <mergeCell ref="G125:H125"/>
    <mergeCell ref="G126:H126"/>
    <mergeCell ref="A121:A122"/>
    <mergeCell ref="B121:B122"/>
    <mergeCell ref="G127:H127"/>
    <mergeCell ref="G128:H128"/>
    <mergeCell ref="G129:H129"/>
    <mergeCell ref="G130:H130"/>
    <mergeCell ref="A131:H131"/>
    <mergeCell ref="G132:H132"/>
    <mergeCell ref="G133:H133"/>
    <mergeCell ref="G134:H134"/>
    <mergeCell ref="G135:H135"/>
    <mergeCell ref="G136:H136"/>
    <mergeCell ref="G137:H137"/>
    <mergeCell ref="G138:H138"/>
    <mergeCell ref="G140:H140"/>
    <mergeCell ref="G141:H141"/>
    <mergeCell ref="C146:C147"/>
    <mergeCell ref="A148:H148"/>
    <mergeCell ref="G149:H149"/>
    <mergeCell ref="G139:H139"/>
    <mergeCell ref="A146:A147"/>
    <mergeCell ref="B146:B147"/>
    <mergeCell ref="G150:H150"/>
    <mergeCell ref="G151:H151"/>
    <mergeCell ref="G152:H152"/>
    <mergeCell ref="G153:H153"/>
    <mergeCell ref="G154:H154"/>
    <mergeCell ref="G155:H155"/>
    <mergeCell ref="A156:H156"/>
    <mergeCell ref="G157:H157"/>
    <mergeCell ref="G158:H158"/>
    <mergeCell ref="G159:H159"/>
    <mergeCell ref="G160:H160"/>
    <mergeCell ref="G161:H161"/>
    <mergeCell ref="G165:H165"/>
    <mergeCell ref="G166:H166"/>
    <mergeCell ref="C171:C172"/>
    <mergeCell ref="G162:H162"/>
    <mergeCell ref="G163:H163"/>
    <mergeCell ref="G164:H164"/>
    <mergeCell ref="G177:H177"/>
    <mergeCell ref="G178:H178"/>
    <mergeCell ref="G179:H179"/>
    <mergeCell ref="G180:H180"/>
    <mergeCell ref="A181:H181"/>
    <mergeCell ref="G182:H182"/>
    <mergeCell ref="G183:H183"/>
    <mergeCell ref="G184:H184"/>
    <mergeCell ref="G189:H189"/>
    <mergeCell ref="G190:H190"/>
    <mergeCell ref="G185:H185"/>
    <mergeCell ref="G186:H186"/>
    <mergeCell ref="G187:H187"/>
    <mergeCell ref="G188:H188"/>
    <mergeCell ref="C195:C196"/>
    <mergeCell ref="A197:H197"/>
    <mergeCell ref="G198:H198"/>
    <mergeCell ref="G199:H199"/>
    <mergeCell ref="G200:H200"/>
    <mergeCell ref="G201:H201"/>
    <mergeCell ref="G202:H202"/>
    <mergeCell ref="G203:H203"/>
    <mergeCell ref="G204:H204"/>
    <mergeCell ref="A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C218:C219"/>
    <mergeCell ref="A220:H220"/>
    <mergeCell ref="G221:H221"/>
    <mergeCell ref="G222:H222"/>
    <mergeCell ref="G234:H234"/>
    <mergeCell ref="G223:H223"/>
    <mergeCell ref="G224:H224"/>
    <mergeCell ref="G225:H225"/>
    <mergeCell ref="G226:H226"/>
    <mergeCell ref="G227:H227"/>
    <mergeCell ref="A228:H228"/>
    <mergeCell ref="G239:H239"/>
    <mergeCell ref="B240:H240"/>
    <mergeCell ref="G235:H235"/>
    <mergeCell ref="G236:H236"/>
    <mergeCell ref="G237:H237"/>
    <mergeCell ref="G229:H229"/>
    <mergeCell ref="G230:H230"/>
    <mergeCell ref="G231:H231"/>
    <mergeCell ref="G232:H232"/>
    <mergeCell ref="G233:H233"/>
    <mergeCell ref="G247:H247"/>
    <mergeCell ref="G248:H248"/>
    <mergeCell ref="G104:H104"/>
    <mergeCell ref="G241:H241"/>
    <mergeCell ref="G242:H242"/>
    <mergeCell ref="G243:H243"/>
    <mergeCell ref="G244:H244"/>
    <mergeCell ref="G245:H245"/>
    <mergeCell ref="G246:H246"/>
    <mergeCell ref="G238:H238"/>
  </mergeCells>
  <printOptions/>
  <pageMargins left="1.141732283464567" right="0.15748031496062992" top="0.1968503937007874" bottom="0.1968503937007874" header="0.31496062992125984" footer="0.1968503937007874"/>
  <pageSetup fitToHeight="10" horizontalDpi="600" verticalDpi="600" orientation="landscape" paperSize="9" scale="44" r:id="rId1"/>
  <rowBreaks count="4" manualBreakCount="4">
    <brk id="50" max="7" man="1"/>
    <brk id="96" max="7" man="1"/>
    <brk id="143" max="9" man="1"/>
    <brk id="1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28.875" style="0" customWidth="1"/>
    <col min="2" max="3" width="9.125" style="122" customWidth="1"/>
    <col min="5" max="13" width="9.125" style="122" customWidth="1"/>
    <col min="16" max="16" width="9.125" style="0" customWidth="1"/>
    <col min="18" max="18" width="29.25390625" style="0" customWidth="1"/>
  </cols>
  <sheetData>
    <row r="1" spans="1:14" ht="12.75">
      <c r="A1" s="302" t="s">
        <v>171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ht="13.5" thickBot="1"/>
    <row r="3" spans="1:17" ht="13.5" thickBot="1">
      <c r="A3" s="123" t="s">
        <v>121</v>
      </c>
      <c r="B3" s="124" t="s">
        <v>122</v>
      </c>
      <c r="C3" s="124" t="s">
        <v>122</v>
      </c>
      <c r="D3" s="125"/>
      <c r="E3" s="126"/>
      <c r="F3" s="127"/>
      <c r="G3" s="128"/>
      <c r="H3" s="128"/>
      <c r="I3" s="128"/>
      <c r="J3" s="128"/>
      <c r="K3" s="128"/>
      <c r="L3" s="128"/>
      <c r="M3" s="129"/>
      <c r="N3" s="199" t="s">
        <v>123</v>
      </c>
      <c r="O3" s="130" t="s">
        <v>124</v>
      </c>
      <c r="P3" s="123" t="s">
        <v>190</v>
      </c>
      <c r="Q3" s="131"/>
    </row>
    <row r="4" spans="1:17" ht="13.5" thickBot="1">
      <c r="A4" s="132" t="s">
        <v>125</v>
      </c>
      <c r="B4" s="133" t="s">
        <v>126</v>
      </c>
      <c r="C4" s="133" t="s">
        <v>127</v>
      </c>
      <c r="D4" s="134">
        <v>1</v>
      </c>
      <c r="E4" s="135">
        <v>2</v>
      </c>
      <c r="F4" s="135">
        <v>3</v>
      </c>
      <c r="G4" s="135">
        <v>4</v>
      </c>
      <c r="H4" s="135">
        <v>5</v>
      </c>
      <c r="I4" s="135">
        <v>6</v>
      </c>
      <c r="J4" s="135">
        <v>7</v>
      </c>
      <c r="K4" s="135">
        <v>8</v>
      </c>
      <c r="L4" s="135">
        <v>9</v>
      </c>
      <c r="M4" s="197">
        <v>10</v>
      </c>
      <c r="N4" s="200" t="s">
        <v>128</v>
      </c>
      <c r="O4" s="137" t="s">
        <v>129</v>
      </c>
      <c r="P4" s="138" t="s">
        <v>130</v>
      </c>
      <c r="Q4" s="139" t="s">
        <v>131</v>
      </c>
    </row>
    <row r="5" spans="1:19" ht="12.75">
      <c r="A5" s="140" t="s">
        <v>132</v>
      </c>
      <c r="B5" s="141">
        <v>40</v>
      </c>
      <c r="C5" s="141">
        <f>B5*10</f>
        <v>400</v>
      </c>
      <c r="D5" s="142">
        <v>30</v>
      </c>
      <c r="E5" s="141">
        <v>30</v>
      </c>
      <c r="F5" s="141">
        <v>30</v>
      </c>
      <c r="G5" s="141">
        <v>30</v>
      </c>
      <c r="H5" s="141">
        <v>30</v>
      </c>
      <c r="I5" s="141">
        <v>30</v>
      </c>
      <c r="J5" s="141">
        <v>30</v>
      </c>
      <c r="K5" s="141">
        <v>30</v>
      </c>
      <c r="L5" s="141">
        <v>30</v>
      </c>
      <c r="M5" s="198">
        <v>30</v>
      </c>
      <c r="N5" s="201">
        <f>O5/10</f>
        <v>30</v>
      </c>
      <c r="O5" s="143">
        <f aca="true" t="shared" si="0" ref="O5:O32">SUM(D5:M5)</f>
        <v>300</v>
      </c>
      <c r="P5" s="144"/>
      <c r="Q5" s="145">
        <v>10</v>
      </c>
      <c r="R5" s="189"/>
      <c r="S5" s="160"/>
    </row>
    <row r="6" spans="1:19" ht="12.75">
      <c r="A6" s="146" t="s">
        <v>133</v>
      </c>
      <c r="B6" s="141">
        <v>75</v>
      </c>
      <c r="C6" s="141">
        <f aca="true" t="shared" si="1" ref="C6:C31">B6*10</f>
        <v>750</v>
      </c>
      <c r="D6" s="142">
        <v>90</v>
      </c>
      <c r="E6" s="141">
        <f>16+50+40</f>
        <v>106</v>
      </c>
      <c r="F6" s="141">
        <f>15.75+50+40</f>
        <v>105.75</v>
      </c>
      <c r="G6" s="141">
        <v>90</v>
      </c>
      <c r="H6" s="141">
        <f>90+12</f>
        <v>102</v>
      </c>
      <c r="I6" s="141">
        <v>90</v>
      </c>
      <c r="J6" s="141">
        <f>17.5+50+40</f>
        <v>107.5</v>
      </c>
      <c r="K6" s="141">
        <v>90</v>
      </c>
      <c r="L6" s="141">
        <v>90</v>
      </c>
      <c r="M6" s="198">
        <v>106</v>
      </c>
      <c r="N6" s="202">
        <f aca="true" t="shared" si="2" ref="N6:N32">O6/10</f>
        <v>97.725</v>
      </c>
      <c r="O6" s="147">
        <f t="shared" si="0"/>
        <v>977.25</v>
      </c>
      <c r="P6" s="148">
        <v>22.73</v>
      </c>
      <c r="Q6" s="149"/>
      <c r="R6" s="189"/>
      <c r="S6" s="160"/>
    </row>
    <row r="7" spans="1:19" ht="12.75">
      <c r="A7" s="150" t="s">
        <v>134</v>
      </c>
      <c r="B7" s="151">
        <v>7.5</v>
      </c>
      <c r="C7" s="141">
        <f t="shared" si="1"/>
        <v>75</v>
      </c>
      <c r="D7" s="152">
        <v>3.8</v>
      </c>
      <c r="E7" s="151">
        <v>18</v>
      </c>
      <c r="F7" s="151">
        <v>2</v>
      </c>
      <c r="G7" s="151">
        <v>2</v>
      </c>
      <c r="H7" s="151">
        <v>5.4</v>
      </c>
      <c r="I7" s="151">
        <f>2+6</f>
        <v>8</v>
      </c>
      <c r="J7" s="151">
        <v>2</v>
      </c>
      <c r="K7" s="151"/>
      <c r="L7" s="151"/>
      <c r="M7" s="153">
        <v>2</v>
      </c>
      <c r="N7" s="202">
        <f t="shared" si="2"/>
        <v>4.32</v>
      </c>
      <c r="O7" s="147">
        <f t="shared" si="0"/>
        <v>43.2</v>
      </c>
      <c r="P7" s="154"/>
      <c r="Q7" s="155">
        <v>3.18</v>
      </c>
      <c r="R7" s="189"/>
      <c r="S7" s="160"/>
    </row>
    <row r="8" spans="1:19" ht="12.75">
      <c r="A8" s="156" t="s">
        <v>135</v>
      </c>
      <c r="B8" s="157">
        <v>22.5</v>
      </c>
      <c r="C8" s="141">
        <f t="shared" si="1"/>
        <v>225</v>
      </c>
      <c r="D8" s="158">
        <v>80.5</v>
      </c>
      <c r="E8" s="151">
        <f>20+15</f>
        <v>35</v>
      </c>
      <c r="F8" s="159">
        <v>112.6</v>
      </c>
      <c r="G8" s="151">
        <v>16</v>
      </c>
      <c r="H8" s="160">
        <v>14.4</v>
      </c>
      <c r="I8" s="151">
        <v>129.1</v>
      </c>
      <c r="J8" s="161">
        <f>34</f>
        <v>34</v>
      </c>
      <c r="K8" s="151">
        <v>59.4</v>
      </c>
      <c r="L8" s="162">
        <v>14</v>
      </c>
      <c r="M8" s="163">
        <v>32.7</v>
      </c>
      <c r="N8" s="202">
        <f t="shared" si="2"/>
        <v>52.77</v>
      </c>
      <c r="O8" s="147">
        <f t="shared" si="0"/>
        <v>527.7</v>
      </c>
      <c r="P8" s="154">
        <v>30.27</v>
      </c>
      <c r="Q8" s="155"/>
      <c r="R8" s="189"/>
      <c r="S8" s="160"/>
    </row>
    <row r="9" spans="1:19" ht="12.75">
      <c r="A9" s="164" t="s">
        <v>136</v>
      </c>
      <c r="B9" s="165">
        <v>7.5</v>
      </c>
      <c r="C9" s="141">
        <f t="shared" si="1"/>
        <v>75</v>
      </c>
      <c r="D9" s="166"/>
      <c r="E9" s="161"/>
      <c r="F9" s="161"/>
      <c r="G9" s="161">
        <v>51</v>
      </c>
      <c r="H9" s="161"/>
      <c r="I9" s="161">
        <v>10</v>
      </c>
      <c r="J9" s="161"/>
      <c r="K9" s="161"/>
      <c r="L9" s="161"/>
      <c r="M9" s="167">
        <v>51</v>
      </c>
      <c r="N9" s="202">
        <f t="shared" si="2"/>
        <v>11.2</v>
      </c>
      <c r="O9" s="147">
        <f t="shared" si="0"/>
        <v>112</v>
      </c>
      <c r="P9" s="148">
        <v>3.7</v>
      </c>
      <c r="Q9" s="149"/>
      <c r="R9" s="190"/>
      <c r="S9" s="160"/>
    </row>
    <row r="10" spans="1:19" ht="12.75">
      <c r="A10" s="146" t="s">
        <v>137</v>
      </c>
      <c r="B10" s="151">
        <v>93.5</v>
      </c>
      <c r="C10" s="141">
        <f t="shared" si="1"/>
        <v>935</v>
      </c>
      <c r="D10" s="152">
        <v>24</v>
      </c>
      <c r="E10" s="151">
        <v>205</v>
      </c>
      <c r="F10" s="151">
        <v>16</v>
      </c>
      <c r="G10" s="151">
        <v>40</v>
      </c>
      <c r="H10" s="151">
        <v>177</v>
      </c>
      <c r="I10" s="151">
        <v>50</v>
      </c>
      <c r="J10" s="151">
        <v>75</v>
      </c>
      <c r="K10" s="151">
        <v>80</v>
      </c>
      <c r="L10" s="151">
        <v>204</v>
      </c>
      <c r="M10" s="153">
        <v>64</v>
      </c>
      <c r="N10" s="202">
        <f t="shared" si="2"/>
        <v>93.5</v>
      </c>
      <c r="O10" s="147">
        <f t="shared" si="0"/>
        <v>935</v>
      </c>
      <c r="P10" s="148"/>
      <c r="Q10" s="149"/>
      <c r="R10" s="189"/>
      <c r="S10" s="160"/>
    </row>
    <row r="11" spans="1:19" ht="12.75">
      <c r="A11" s="156" t="s">
        <v>138</v>
      </c>
      <c r="B11" s="151">
        <v>140</v>
      </c>
      <c r="C11" s="141">
        <f t="shared" si="1"/>
        <v>1400</v>
      </c>
      <c r="D11" s="152">
        <v>151.7</v>
      </c>
      <c r="E11" s="151">
        <v>92.3</v>
      </c>
      <c r="F11" s="151">
        <v>154.4</v>
      </c>
      <c r="G11" s="151">
        <f>22+5+71</f>
        <v>98</v>
      </c>
      <c r="H11" s="151">
        <v>156.5</v>
      </c>
      <c r="I11" s="151">
        <f>14+14.7+5+71+27</f>
        <v>131.7</v>
      </c>
      <c r="J11" s="151">
        <v>277</v>
      </c>
      <c r="K11" s="151">
        <f>49+9+71+16</f>
        <v>145</v>
      </c>
      <c r="L11" s="151">
        <f>18.4+84.9+10</f>
        <v>113.30000000000001</v>
      </c>
      <c r="M11" s="153">
        <v>156</v>
      </c>
      <c r="N11" s="202">
        <f t="shared" si="2"/>
        <v>147.58999999999997</v>
      </c>
      <c r="O11" s="147">
        <f t="shared" si="0"/>
        <v>1475.8999999999999</v>
      </c>
      <c r="P11" s="154">
        <v>7.59</v>
      </c>
      <c r="Q11" s="155"/>
      <c r="R11" s="191"/>
      <c r="S11" s="160"/>
    </row>
    <row r="12" spans="1:19" ht="12.75">
      <c r="A12" s="168" t="s">
        <v>139</v>
      </c>
      <c r="B12" s="169">
        <v>92.5</v>
      </c>
      <c r="C12" s="170">
        <f t="shared" si="1"/>
        <v>925</v>
      </c>
      <c r="D12" s="171">
        <v>205</v>
      </c>
      <c r="E12" s="169"/>
      <c r="F12" s="169"/>
      <c r="G12" s="169">
        <v>205</v>
      </c>
      <c r="H12" s="169"/>
      <c r="I12" s="169">
        <v>8</v>
      </c>
      <c r="J12" s="169"/>
      <c r="K12" s="169"/>
      <c r="L12" s="169">
        <v>205</v>
      </c>
      <c r="M12" s="172">
        <v>20</v>
      </c>
      <c r="N12" s="203">
        <f t="shared" si="2"/>
        <v>64.3</v>
      </c>
      <c r="O12" s="173">
        <f t="shared" si="0"/>
        <v>643</v>
      </c>
      <c r="P12" s="168"/>
      <c r="Q12" s="174">
        <v>28.2</v>
      </c>
      <c r="R12" s="192"/>
      <c r="S12" s="193"/>
    </row>
    <row r="13" spans="1:19" ht="12.75">
      <c r="A13" s="168" t="s">
        <v>140</v>
      </c>
      <c r="B13" s="169">
        <v>100</v>
      </c>
      <c r="C13" s="170">
        <f t="shared" si="1"/>
        <v>1000</v>
      </c>
      <c r="D13" s="171"/>
      <c r="E13" s="169"/>
      <c r="F13" s="169">
        <v>200</v>
      </c>
      <c r="G13" s="169"/>
      <c r="H13" s="169"/>
      <c r="I13" s="169">
        <v>200</v>
      </c>
      <c r="J13" s="169"/>
      <c r="K13" s="169">
        <v>200</v>
      </c>
      <c r="L13" s="169"/>
      <c r="M13" s="172"/>
      <c r="N13" s="203">
        <f t="shared" si="2"/>
        <v>60</v>
      </c>
      <c r="O13" s="173">
        <f t="shared" si="0"/>
        <v>600</v>
      </c>
      <c r="P13" s="168"/>
      <c r="Q13" s="174">
        <v>40</v>
      </c>
      <c r="R13" s="192"/>
      <c r="S13" s="193"/>
    </row>
    <row r="14" spans="1:19" ht="12.75">
      <c r="A14" s="156" t="s">
        <v>141</v>
      </c>
      <c r="B14" s="151">
        <v>7.5</v>
      </c>
      <c r="C14" s="141">
        <f t="shared" si="1"/>
        <v>75</v>
      </c>
      <c r="D14" s="152">
        <v>20</v>
      </c>
      <c r="E14" s="151">
        <v>20</v>
      </c>
      <c r="F14" s="151"/>
      <c r="G14" s="151">
        <v>20</v>
      </c>
      <c r="H14" s="151">
        <v>20</v>
      </c>
      <c r="I14" s="151"/>
      <c r="J14" s="151"/>
      <c r="K14" s="151"/>
      <c r="L14" s="151">
        <v>25</v>
      </c>
      <c r="M14" s="153"/>
      <c r="N14" s="202">
        <f t="shared" si="2"/>
        <v>10.5</v>
      </c>
      <c r="O14" s="147">
        <f t="shared" si="0"/>
        <v>105</v>
      </c>
      <c r="P14" s="154">
        <v>3</v>
      </c>
      <c r="Q14" s="155"/>
      <c r="R14" s="189"/>
      <c r="S14" s="160"/>
    </row>
    <row r="15" spans="1:19" ht="12.75">
      <c r="A15" s="156" t="s">
        <v>142</v>
      </c>
      <c r="B15" s="151">
        <v>15</v>
      </c>
      <c r="C15" s="141">
        <f t="shared" si="1"/>
        <v>150</v>
      </c>
      <c r="D15" s="152">
        <v>57</v>
      </c>
      <c r="E15" s="151">
        <v>42.5</v>
      </c>
      <c r="F15" s="151">
        <v>22.5</v>
      </c>
      <c r="G15" s="151">
        <v>29.5</v>
      </c>
      <c r="H15" s="151">
        <v>55</v>
      </c>
      <c r="I15" s="151">
        <v>21.5</v>
      </c>
      <c r="J15" s="151">
        <v>32</v>
      </c>
      <c r="K15" s="151">
        <v>20</v>
      </c>
      <c r="L15" s="151">
        <v>30</v>
      </c>
      <c r="M15" s="153">
        <v>30</v>
      </c>
      <c r="N15" s="202">
        <f t="shared" si="2"/>
        <v>34</v>
      </c>
      <c r="O15" s="147">
        <f t="shared" si="0"/>
        <v>340</v>
      </c>
      <c r="P15" s="154">
        <v>19</v>
      </c>
      <c r="Q15" s="155"/>
      <c r="R15" s="189"/>
      <c r="S15" s="160"/>
    </row>
    <row r="16" spans="1:19" ht="12.75">
      <c r="A16" s="156" t="s">
        <v>143</v>
      </c>
      <c r="B16" s="151">
        <v>5</v>
      </c>
      <c r="C16" s="141">
        <f t="shared" si="1"/>
        <v>50</v>
      </c>
      <c r="D16" s="152"/>
      <c r="E16" s="151"/>
      <c r="F16" s="151"/>
      <c r="G16" s="151"/>
      <c r="H16" s="151"/>
      <c r="I16" s="151"/>
      <c r="J16" s="151"/>
      <c r="K16" s="151"/>
      <c r="L16" s="151"/>
      <c r="M16" s="153"/>
      <c r="N16" s="202">
        <f t="shared" si="2"/>
        <v>0</v>
      </c>
      <c r="O16" s="147">
        <f t="shared" si="0"/>
        <v>0</v>
      </c>
      <c r="P16" s="154"/>
      <c r="Q16" s="155"/>
      <c r="R16" s="189"/>
      <c r="S16" s="160"/>
    </row>
    <row r="17" spans="1:19" ht="12.75">
      <c r="A17" s="156" t="s">
        <v>144</v>
      </c>
      <c r="B17" s="151">
        <v>1</v>
      </c>
      <c r="C17" s="141">
        <f t="shared" si="1"/>
        <v>10</v>
      </c>
      <c r="D17" s="152">
        <v>4</v>
      </c>
      <c r="E17" s="151"/>
      <c r="F17" s="151"/>
      <c r="G17" s="151">
        <v>4</v>
      </c>
      <c r="H17" s="151">
        <v>4</v>
      </c>
      <c r="I17" s="151"/>
      <c r="J17" s="151"/>
      <c r="K17" s="151">
        <v>4</v>
      </c>
      <c r="L17" s="151"/>
      <c r="M17" s="153">
        <v>4</v>
      </c>
      <c r="N17" s="202">
        <f t="shared" si="2"/>
        <v>2</v>
      </c>
      <c r="O17" s="147">
        <f t="shared" si="0"/>
        <v>20</v>
      </c>
      <c r="P17" s="154"/>
      <c r="Q17" s="155"/>
      <c r="R17" s="189"/>
      <c r="S17" s="160"/>
    </row>
    <row r="18" spans="1:19" ht="12.75">
      <c r="A18" s="156" t="s">
        <v>145</v>
      </c>
      <c r="B18" s="151">
        <v>0.5</v>
      </c>
      <c r="C18" s="141">
        <f t="shared" si="1"/>
        <v>5</v>
      </c>
      <c r="D18" s="152"/>
      <c r="E18" s="151">
        <v>1</v>
      </c>
      <c r="F18" s="151">
        <v>1</v>
      </c>
      <c r="G18" s="151"/>
      <c r="H18" s="151"/>
      <c r="I18" s="151">
        <v>1</v>
      </c>
      <c r="J18" s="151"/>
      <c r="K18" s="151"/>
      <c r="L18" s="151">
        <v>1</v>
      </c>
      <c r="M18" s="153"/>
      <c r="N18" s="202">
        <f t="shared" si="2"/>
        <v>0.4</v>
      </c>
      <c r="O18" s="147">
        <f t="shared" si="0"/>
        <v>4</v>
      </c>
      <c r="P18" s="154"/>
      <c r="Q18" s="155">
        <v>0.1</v>
      </c>
      <c r="R18" s="189"/>
      <c r="S18" s="160"/>
    </row>
    <row r="19" spans="1:19" ht="12.75">
      <c r="A19" s="156" t="s">
        <v>146</v>
      </c>
      <c r="B19" s="151">
        <v>35</v>
      </c>
      <c r="C19" s="141">
        <f t="shared" si="1"/>
        <v>350</v>
      </c>
      <c r="D19" s="152">
        <v>8</v>
      </c>
      <c r="E19" s="151"/>
      <c r="F19" s="151">
        <v>8</v>
      </c>
      <c r="G19" s="151">
        <v>116.2</v>
      </c>
      <c r="H19" s="151">
        <f>7.9+78</f>
        <v>85.9</v>
      </c>
      <c r="I19" s="151">
        <v>78</v>
      </c>
      <c r="J19" s="151"/>
      <c r="K19" s="151">
        <v>23.8</v>
      </c>
      <c r="L19" s="151">
        <v>24.4</v>
      </c>
      <c r="M19" s="153">
        <v>84.9</v>
      </c>
      <c r="N19" s="202">
        <f t="shared" si="2"/>
        <v>42.92</v>
      </c>
      <c r="O19" s="147">
        <f t="shared" si="0"/>
        <v>429.20000000000005</v>
      </c>
      <c r="P19" s="154">
        <v>7.92</v>
      </c>
      <c r="Q19" s="155"/>
      <c r="R19" s="189"/>
      <c r="S19" s="160"/>
    </row>
    <row r="20" spans="1:19" ht="12.75">
      <c r="A20" s="175" t="s">
        <v>147</v>
      </c>
      <c r="B20" s="151">
        <v>17.5</v>
      </c>
      <c r="C20" s="141">
        <f t="shared" si="1"/>
        <v>175</v>
      </c>
      <c r="D20" s="152">
        <v>134.8</v>
      </c>
      <c r="E20" s="151"/>
      <c r="F20" s="151">
        <v>70</v>
      </c>
      <c r="G20" s="151"/>
      <c r="H20" s="151"/>
      <c r="I20" s="151">
        <v>14.6</v>
      </c>
      <c r="J20" s="151">
        <v>70</v>
      </c>
      <c r="K20" s="151">
        <v>131.4</v>
      </c>
      <c r="L20" s="151"/>
      <c r="M20" s="153"/>
      <c r="N20" s="202">
        <f t="shared" si="2"/>
        <v>42.08</v>
      </c>
      <c r="O20" s="147">
        <f t="shared" si="0"/>
        <v>420.79999999999995</v>
      </c>
      <c r="P20" s="154">
        <v>24.58</v>
      </c>
      <c r="Q20" s="155"/>
      <c r="R20" s="194"/>
      <c r="S20" s="160"/>
    </row>
    <row r="21" spans="1:19" ht="12.75">
      <c r="A21" s="156" t="s">
        <v>148</v>
      </c>
      <c r="B21" s="151">
        <v>29</v>
      </c>
      <c r="C21" s="141">
        <f t="shared" si="1"/>
        <v>290</v>
      </c>
      <c r="D21" s="152"/>
      <c r="E21" s="151">
        <v>132</v>
      </c>
      <c r="F21" s="151"/>
      <c r="G21" s="151"/>
      <c r="H21" s="151"/>
      <c r="I21" s="151"/>
      <c r="J21" s="151">
        <v>52</v>
      </c>
      <c r="K21" s="151"/>
      <c r="L21" s="151">
        <v>164</v>
      </c>
      <c r="M21" s="153"/>
      <c r="N21" s="202">
        <f t="shared" si="2"/>
        <v>34.8</v>
      </c>
      <c r="O21" s="147">
        <f t="shared" si="0"/>
        <v>348</v>
      </c>
      <c r="P21" s="154">
        <v>5.8</v>
      </c>
      <c r="Q21" s="155"/>
      <c r="R21" s="189"/>
      <c r="S21" s="160"/>
    </row>
    <row r="22" spans="1:19" ht="12.75">
      <c r="A22" s="168" t="s">
        <v>149</v>
      </c>
      <c r="B22" s="176">
        <v>150</v>
      </c>
      <c r="C22" s="170">
        <f t="shared" si="1"/>
        <v>1500</v>
      </c>
      <c r="D22" s="171">
        <v>210</v>
      </c>
      <c r="E22" s="169">
        <f>139+12.5</f>
        <v>151.5</v>
      </c>
      <c r="F22" s="169">
        <f>160+23.62</f>
        <v>183.62</v>
      </c>
      <c r="G22" s="169">
        <f>42</f>
        <v>42</v>
      </c>
      <c r="H22" s="169">
        <v>150</v>
      </c>
      <c r="I22" s="169">
        <v>116</v>
      </c>
      <c r="J22" s="169">
        <f>228+26.2</f>
        <v>254.2</v>
      </c>
      <c r="K22" s="169">
        <v>142</v>
      </c>
      <c r="L22" s="169">
        <v>73</v>
      </c>
      <c r="M22" s="172">
        <v>110</v>
      </c>
      <c r="N22" s="203">
        <f t="shared" si="2"/>
        <v>143.232</v>
      </c>
      <c r="O22" s="173">
        <f t="shared" si="0"/>
        <v>1432.32</v>
      </c>
      <c r="P22" s="168"/>
      <c r="Q22" s="174">
        <v>6.77</v>
      </c>
      <c r="R22" s="192"/>
      <c r="S22" s="195"/>
    </row>
    <row r="23" spans="1:19" ht="12.75">
      <c r="A23" s="156" t="s">
        <v>150</v>
      </c>
      <c r="B23" s="151">
        <v>75</v>
      </c>
      <c r="C23" s="141">
        <f t="shared" si="1"/>
        <v>750</v>
      </c>
      <c r="D23" s="152"/>
      <c r="E23" s="151"/>
      <c r="F23" s="151"/>
      <c r="G23" s="151"/>
      <c r="H23" s="151"/>
      <c r="I23" s="151"/>
      <c r="J23" s="151"/>
      <c r="K23" s="151"/>
      <c r="L23" s="151"/>
      <c r="M23" s="153"/>
      <c r="N23" s="203">
        <f t="shared" si="2"/>
        <v>0</v>
      </c>
      <c r="O23" s="173">
        <f t="shared" si="0"/>
        <v>0</v>
      </c>
      <c r="P23" s="168"/>
      <c r="Q23" s="174"/>
      <c r="R23" s="189"/>
      <c r="S23" s="160"/>
    </row>
    <row r="24" spans="1:19" ht="12.75">
      <c r="A24" s="156" t="s">
        <v>151</v>
      </c>
      <c r="B24" s="151">
        <v>25</v>
      </c>
      <c r="C24" s="141">
        <f t="shared" si="1"/>
        <v>250</v>
      </c>
      <c r="D24" s="152"/>
      <c r="E24" s="151"/>
      <c r="F24" s="151"/>
      <c r="G24" s="151"/>
      <c r="H24" s="151">
        <v>137</v>
      </c>
      <c r="I24" s="151"/>
      <c r="J24" s="151"/>
      <c r="K24" s="151"/>
      <c r="L24" s="151">
        <v>141</v>
      </c>
      <c r="M24" s="153"/>
      <c r="N24" s="202">
        <f t="shared" si="2"/>
        <v>27.8</v>
      </c>
      <c r="O24" s="147">
        <f t="shared" si="0"/>
        <v>278</v>
      </c>
      <c r="P24" s="154">
        <v>0.7</v>
      </c>
      <c r="Q24" s="155"/>
      <c r="R24" s="189"/>
      <c r="S24" s="160"/>
    </row>
    <row r="25" spans="1:19" ht="12.75">
      <c r="A25" s="156" t="s">
        <v>152</v>
      </c>
      <c r="B25" s="151">
        <v>5</v>
      </c>
      <c r="C25" s="141">
        <f t="shared" si="1"/>
        <v>50</v>
      </c>
      <c r="D25" s="152">
        <v>10</v>
      </c>
      <c r="E25" s="151"/>
      <c r="F25" s="151">
        <v>10</v>
      </c>
      <c r="G25" s="151"/>
      <c r="H25" s="151">
        <v>16</v>
      </c>
      <c r="I25" s="151"/>
      <c r="J25" s="151"/>
      <c r="K25" s="151">
        <v>10</v>
      </c>
      <c r="L25" s="151">
        <v>6</v>
      </c>
      <c r="M25" s="153">
        <v>10</v>
      </c>
      <c r="N25" s="202">
        <f t="shared" si="2"/>
        <v>6.2</v>
      </c>
      <c r="O25" s="147">
        <f t="shared" si="0"/>
        <v>62</v>
      </c>
      <c r="P25" s="154">
        <v>1.2</v>
      </c>
      <c r="Q25" s="155"/>
      <c r="R25" s="189"/>
      <c r="S25" s="160"/>
    </row>
    <row r="26" spans="1:19" ht="12.75">
      <c r="A26" s="156" t="s">
        <v>153</v>
      </c>
      <c r="B26" s="151">
        <v>5</v>
      </c>
      <c r="C26" s="141">
        <f t="shared" si="1"/>
        <v>50</v>
      </c>
      <c r="D26" s="152"/>
      <c r="E26" s="151">
        <v>15</v>
      </c>
      <c r="F26" s="151"/>
      <c r="G26" s="151">
        <v>15</v>
      </c>
      <c r="H26" s="151">
        <v>15</v>
      </c>
      <c r="I26" s="151"/>
      <c r="J26" s="151">
        <v>15</v>
      </c>
      <c r="K26" s="151"/>
      <c r="L26" s="151"/>
      <c r="M26" s="153">
        <v>15</v>
      </c>
      <c r="N26" s="202">
        <f t="shared" si="2"/>
        <v>7.5</v>
      </c>
      <c r="O26" s="147">
        <f t="shared" si="0"/>
        <v>75</v>
      </c>
      <c r="P26" s="154">
        <v>2.5</v>
      </c>
      <c r="Q26" s="155"/>
      <c r="R26" s="189"/>
      <c r="S26" s="160"/>
    </row>
    <row r="27" spans="1:19" ht="12.75">
      <c r="A27" s="156" t="s">
        <v>154</v>
      </c>
      <c r="B27" s="151">
        <v>15</v>
      </c>
      <c r="C27" s="141">
        <f t="shared" si="1"/>
        <v>150</v>
      </c>
      <c r="D27" s="152">
        <v>15</v>
      </c>
      <c r="E27" s="151">
        <v>20.6</v>
      </c>
      <c r="F27" s="151">
        <v>20.8</v>
      </c>
      <c r="G27" s="151">
        <v>20</v>
      </c>
      <c r="H27" s="151">
        <v>20.4</v>
      </c>
      <c r="I27" s="151">
        <v>19.8</v>
      </c>
      <c r="J27" s="151">
        <v>15</v>
      </c>
      <c r="K27" s="151">
        <v>16</v>
      </c>
      <c r="L27" s="151">
        <v>15</v>
      </c>
      <c r="M27" s="153">
        <v>20.8</v>
      </c>
      <c r="N27" s="202">
        <f t="shared" si="2"/>
        <v>18.340000000000003</v>
      </c>
      <c r="O27" s="147">
        <f t="shared" si="0"/>
        <v>183.40000000000003</v>
      </c>
      <c r="P27" s="154">
        <v>3.34</v>
      </c>
      <c r="Q27" s="155"/>
      <c r="R27" s="189"/>
      <c r="S27" s="160"/>
    </row>
    <row r="28" spans="1:19" ht="12.75">
      <c r="A28" s="156" t="s">
        <v>155</v>
      </c>
      <c r="B28" s="151">
        <v>7.5</v>
      </c>
      <c r="C28" s="141">
        <f t="shared" si="1"/>
        <v>75</v>
      </c>
      <c r="D28" s="152">
        <v>9</v>
      </c>
      <c r="E28" s="151">
        <v>15</v>
      </c>
      <c r="F28" s="151">
        <v>12.5</v>
      </c>
      <c r="G28" s="151">
        <v>6</v>
      </c>
      <c r="H28" s="151">
        <v>20</v>
      </c>
      <c r="I28" s="151">
        <v>7</v>
      </c>
      <c r="J28" s="151">
        <v>21</v>
      </c>
      <c r="K28" s="151">
        <v>19</v>
      </c>
      <c r="L28" s="151">
        <v>4</v>
      </c>
      <c r="M28" s="153">
        <v>5</v>
      </c>
      <c r="N28" s="202">
        <f t="shared" si="2"/>
        <v>11.85</v>
      </c>
      <c r="O28" s="147">
        <f t="shared" si="0"/>
        <v>118.5</v>
      </c>
      <c r="P28" s="154">
        <v>4.35</v>
      </c>
      <c r="Q28" s="155"/>
      <c r="R28" s="189"/>
      <c r="S28" s="160"/>
    </row>
    <row r="29" spans="1:19" ht="12.75">
      <c r="A29" s="156" t="s">
        <v>156</v>
      </c>
      <c r="B29" s="151">
        <v>20</v>
      </c>
      <c r="C29" s="141">
        <f t="shared" si="1"/>
        <v>200</v>
      </c>
      <c r="D29" s="152"/>
      <c r="E29" s="177">
        <v>8</v>
      </c>
      <c r="F29" s="151"/>
      <c r="G29" s="151">
        <v>112</v>
      </c>
      <c r="H29" s="151">
        <v>16</v>
      </c>
      <c r="I29" s="151">
        <v>40</v>
      </c>
      <c r="J29" s="151"/>
      <c r="K29" s="151">
        <v>132</v>
      </c>
      <c r="L29" s="151">
        <v>4</v>
      </c>
      <c r="M29" s="153"/>
      <c r="N29" s="202">
        <f t="shared" si="2"/>
        <v>31.2</v>
      </c>
      <c r="O29" s="147">
        <f t="shared" si="0"/>
        <v>312</v>
      </c>
      <c r="P29" s="154">
        <v>11.2</v>
      </c>
      <c r="Q29" s="155"/>
      <c r="R29" s="189"/>
      <c r="S29" s="160"/>
    </row>
    <row r="30" spans="1:19" ht="12.75">
      <c r="A30" s="156" t="s">
        <v>157</v>
      </c>
      <c r="B30" s="151">
        <v>1.5</v>
      </c>
      <c r="C30" s="141">
        <f>B30*10</f>
        <v>15</v>
      </c>
      <c r="D30" s="152"/>
      <c r="E30" s="177"/>
      <c r="F30" s="151"/>
      <c r="G30" s="151"/>
      <c r="H30" s="151"/>
      <c r="I30" s="151">
        <v>9</v>
      </c>
      <c r="J30" s="151"/>
      <c r="K30" s="151"/>
      <c r="L30" s="151"/>
      <c r="M30" s="153">
        <v>9</v>
      </c>
      <c r="N30" s="202">
        <f>O30/10</f>
        <v>1.8</v>
      </c>
      <c r="O30" s="147">
        <f t="shared" si="0"/>
        <v>18</v>
      </c>
      <c r="P30" s="154"/>
      <c r="Q30" s="155"/>
      <c r="R30" s="189"/>
      <c r="S30" s="160"/>
    </row>
    <row r="31" spans="1:19" ht="12.75">
      <c r="A31" s="156" t="s">
        <v>158</v>
      </c>
      <c r="B31" s="151">
        <v>0.1</v>
      </c>
      <c r="C31" s="141">
        <f t="shared" si="1"/>
        <v>1</v>
      </c>
      <c r="D31" s="152"/>
      <c r="E31" s="151"/>
      <c r="F31" s="151"/>
      <c r="G31" s="151">
        <v>0.1</v>
      </c>
      <c r="H31" s="151"/>
      <c r="I31" s="151"/>
      <c r="J31" s="151"/>
      <c r="K31" s="151"/>
      <c r="L31" s="151">
        <v>0.1</v>
      </c>
      <c r="M31" s="153"/>
      <c r="N31" s="202">
        <f t="shared" si="2"/>
        <v>0.02</v>
      </c>
      <c r="O31" s="147">
        <f t="shared" si="0"/>
        <v>0.2</v>
      </c>
      <c r="P31" s="154"/>
      <c r="Q31" s="155"/>
      <c r="R31" s="189"/>
      <c r="S31" s="160"/>
    </row>
    <row r="32" spans="1:19" ht="13.5" thickBot="1">
      <c r="A32" s="178" t="s">
        <v>159</v>
      </c>
      <c r="B32" s="179">
        <v>1.5</v>
      </c>
      <c r="C32" s="133">
        <f>B32*10</f>
        <v>15</v>
      </c>
      <c r="D32" s="180">
        <v>1.5</v>
      </c>
      <c r="E32" s="179">
        <v>1.5</v>
      </c>
      <c r="F32" s="179">
        <v>1.5</v>
      </c>
      <c r="G32" s="179">
        <v>1.5</v>
      </c>
      <c r="H32" s="179">
        <v>1.5</v>
      </c>
      <c r="I32" s="179">
        <v>1.5</v>
      </c>
      <c r="J32" s="179">
        <v>1.5</v>
      </c>
      <c r="K32" s="179">
        <v>1.5</v>
      </c>
      <c r="L32" s="179">
        <v>1.5</v>
      </c>
      <c r="M32" s="181">
        <v>1.5</v>
      </c>
      <c r="N32" s="204">
        <f t="shared" si="2"/>
        <v>1.5</v>
      </c>
      <c r="O32" s="136">
        <f t="shared" si="0"/>
        <v>15</v>
      </c>
      <c r="P32" s="182"/>
      <c r="Q32" s="183"/>
      <c r="R32" s="196"/>
      <c r="S32" s="160"/>
    </row>
    <row r="33" spans="1:19" ht="12.75">
      <c r="A33" s="122"/>
      <c r="D33" s="122"/>
      <c r="I33"/>
      <c r="J33"/>
      <c r="K33"/>
      <c r="L33"/>
      <c r="M33"/>
      <c r="R33" s="189"/>
      <c r="S33" s="189"/>
    </row>
    <row r="34" spans="1:13" ht="24.75" customHeight="1">
      <c r="A34" s="301" t="s">
        <v>172</v>
      </c>
      <c r="B34" s="301"/>
      <c r="C34" s="301"/>
      <c r="D34" s="301"/>
      <c r="I34"/>
      <c r="J34"/>
      <c r="K34"/>
      <c r="L34"/>
      <c r="M34"/>
    </row>
    <row r="35" spans="1:13" ht="12.75">
      <c r="A35" s="122"/>
      <c r="D35" s="122"/>
      <c r="I35"/>
      <c r="J35"/>
      <c r="K35"/>
      <c r="L35"/>
      <c r="M35"/>
    </row>
    <row r="36" spans="1:13" ht="12.75">
      <c r="A36" s="122"/>
      <c r="D36" s="122"/>
      <c r="I36"/>
      <c r="J36"/>
      <c r="K36"/>
      <c r="L36"/>
      <c r="M36"/>
    </row>
    <row r="37" spans="1:13" ht="12.75">
      <c r="A37" s="122"/>
      <c r="D37" s="122"/>
      <c r="I37"/>
      <c r="J37"/>
      <c r="K37"/>
      <c r="L37"/>
      <c r="M37"/>
    </row>
    <row r="38" spans="1:13" ht="12.75">
      <c r="A38" s="122"/>
      <c r="D38" s="122"/>
      <c r="I38"/>
      <c r="J38"/>
      <c r="K38"/>
      <c r="L38"/>
      <c r="M38"/>
    </row>
    <row r="39" spans="1:13" ht="12.75">
      <c r="A39" s="122"/>
      <c r="D39" s="122"/>
      <c r="I39"/>
      <c r="J39"/>
      <c r="K39"/>
      <c r="L39"/>
      <c r="M39"/>
    </row>
    <row r="40" spans="1:13" ht="12.75">
      <c r="A40" s="122"/>
      <c r="D40" s="122"/>
      <c r="I40"/>
      <c r="J40"/>
      <c r="K40"/>
      <c r="L40"/>
      <c r="M40"/>
    </row>
    <row r="41" spans="1:13" ht="12.75">
      <c r="A41" s="122"/>
      <c r="D41" s="122"/>
      <c r="I41"/>
      <c r="J41"/>
      <c r="K41"/>
      <c r="L41"/>
      <c r="M41"/>
    </row>
    <row r="42" spans="1:13" ht="12.75">
      <c r="A42" s="122"/>
      <c r="D42" s="122"/>
      <c r="I42"/>
      <c r="J42"/>
      <c r="K42"/>
      <c r="L42"/>
      <c r="M42"/>
    </row>
    <row r="43" spans="1:13" ht="12.75">
      <c r="A43" s="122"/>
      <c r="D43" s="122"/>
      <c r="I43"/>
      <c r="J43"/>
      <c r="K43"/>
      <c r="L43"/>
      <c r="M43"/>
    </row>
    <row r="44" spans="1:13" ht="12.75">
      <c r="A44" s="122"/>
      <c r="D44" s="122"/>
      <c r="I44"/>
      <c r="J44"/>
      <c r="K44"/>
      <c r="L44"/>
      <c r="M44"/>
    </row>
    <row r="45" spans="1:13" ht="12.75">
      <c r="A45" s="122"/>
      <c r="D45" s="122"/>
      <c r="I45"/>
      <c r="J45"/>
      <c r="K45"/>
      <c r="L45"/>
      <c r="M45"/>
    </row>
    <row r="46" spans="1:13" ht="12.75">
      <c r="A46" s="122"/>
      <c r="D46" s="122"/>
      <c r="I46"/>
      <c r="J46"/>
      <c r="K46"/>
      <c r="L46"/>
      <c r="M46"/>
    </row>
    <row r="47" spans="1:13" ht="12.75">
      <c r="A47" s="122"/>
      <c r="D47" s="122"/>
      <c r="I47"/>
      <c r="J47"/>
      <c r="K47"/>
      <c r="L47"/>
      <c r="M47"/>
    </row>
    <row r="48" spans="1:13" ht="12.75">
      <c r="A48" s="122"/>
      <c r="D48" s="122"/>
      <c r="I48"/>
      <c r="J48"/>
      <c r="K48"/>
      <c r="L48"/>
      <c r="M48"/>
    </row>
    <row r="49" spans="1:13" ht="409.5">
      <c r="A49" s="122"/>
      <c r="D49" s="122"/>
      <c r="I49"/>
      <c r="J49"/>
      <c r="K49"/>
      <c r="L49"/>
      <c r="M49"/>
    </row>
    <row r="50" spans="1:13" ht="12.75">
      <c r="A50" s="122"/>
      <c r="D50" s="122"/>
      <c r="I50"/>
      <c r="J50"/>
      <c r="K50"/>
      <c r="L50"/>
      <c r="M50"/>
    </row>
    <row r="51" spans="1:13" ht="12.75">
      <c r="A51" s="122"/>
      <c r="D51" s="122"/>
      <c r="I51"/>
      <c r="J51"/>
      <c r="K51"/>
      <c r="L51"/>
      <c r="M51"/>
    </row>
  </sheetData>
  <sheetProtection/>
  <mergeCells count="2">
    <mergeCell ref="A1:N1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view="pageBreakPreview" zoomScale="60" zoomScalePageLayoutView="0" workbookViewId="0" topLeftCell="A1">
      <selection activeCell="B24" sqref="B24:Q24"/>
    </sheetView>
  </sheetViews>
  <sheetFormatPr defaultColWidth="9.00390625" defaultRowHeight="12.75"/>
  <sheetData>
    <row r="2" spans="2:15" ht="19.5">
      <c r="B2" s="297" t="s">
        <v>74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2:15" ht="19.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19.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7" ht="19.5">
      <c r="B5" s="3"/>
      <c r="C5" s="3"/>
      <c r="D5" s="3"/>
      <c r="E5" s="3"/>
      <c r="F5" s="3"/>
      <c r="G5" s="3"/>
    </row>
    <row r="8" spans="1:13" ht="18.75">
      <c r="A8" s="298" t="s">
        <v>52</v>
      </c>
      <c r="B8" s="298"/>
      <c r="C8" s="298"/>
      <c r="D8" s="298"/>
      <c r="E8" s="2"/>
      <c r="F8" s="2"/>
      <c r="G8" s="2"/>
      <c r="H8" s="2"/>
      <c r="I8" s="33" t="s">
        <v>77</v>
      </c>
      <c r="J8" s="33"/>
      <c r="K8" s="33"/>
      <c r="L8" s="33"/>
      <c r="M8" s="4"/>
    </row>
    <row r="9" spans="1:13" ht="18.75">
      <c r="A9" s="8"/>
      <c r="B9" s="8"/>
      <c r="C9" s="8"/>
      <c r="D9" s="8"/>
      <c r="E9" s="2"/>
      <c r="F9" s="2"/>
      <c r="G9" s="2"/>
      <c r="H9" s="2"/>
      <c r="I9" s="8"/>
      <c r="J9" s="8"/>
      <c r="K9" s="8"/>
      <c r="L9" s="8"/>
      <c r="M9" s="4"/>
    </row>
    <row r="10" spans="1:13" ht="15.75">
      <c r="A10" s="7" t="s">
        <v>174</v>
      </c>
      <c r="B10" s="7"/>
      <c r="C10" s="7"/>
      <c r="D10" s="7"/>
      <c r="E10" s="2"/>
      <c r="F10" s="2"/>
      <c r="G10" s="2"/>
      <c r="H10" s="2"/>
      <c r="I10" s="7" t="s">
        <v>76</v>
      </c>
      <c r="J10" s="7"/>
      <c r="K10" s="7"/>
      <c r="L10" s="2"/>
      <c r="M10" s="2"/>
    </row>
    <row r="11" spans="1:13" ht="15.75">
      <c r="A11" s="7"/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</row>
    <row r="12" spans="1:14" ht="15.75">
      <c r="A12" s="5"/>
      <c r="B12" s="5"/>
      <c r="C12" s="5"/>
      <c r="D12" s="5"/>
      <c r="E12" s="5"/>
      <c r="F12" s="2"/>
      <c r="G12" s="2"/>
      <c r="H12" s="2"/>
      <c r="I12" s="34"/>
      <c r="J12" s="34"/>
      <c r="K12" s="6" t="s">
        <v>78</v>
      </c>
      <c r="L12" s="6"/>
      <c r="M12" s="5"/>
      <c r="N12" s="35"/>
    </row>
    <row r="13" spans="1:13" ht="12.75">
      <c r="A13" s="2" t="s">
        <v>53</v>
      </c>
      <c r="B13" s="2"/>
      <c r="C13" s="2" t="s">
        <v>54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7" ht="20.25">
      <c r="B24" s="299" t="s">
        <v>187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</row>
    <row r="25" spans="1:17" ht="20.25">
      <c r="A25" s="300" t="s">
        <v>75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spans="1:17" ht="20.25">
      <c r="A26" s="300" t="s">
        <v>186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</row>
  </sheetData>
  <sheetProtection/>
  <mergeCells count="5">
    <mergeCell ref="B2:O2"/>
    <mergeCell ref="A8:D8"/>
    <mergeCell ref="B24:Q24"/>
    <mergeCell ref="A25:Q25"/>
    <mergeCell ref="A26:Q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14"/>
  <sheetViews>
    <sheetView tabSelected="1" view="pageBreakPreview" zoomScale="60" zoomScaleNormal="60" zoomScalePageLayoutView="0" workbookViewId="0" topLeftCell="A13">
      <selection activeCell="B309" sqref="B309"/>
    </sheetView>
  </sheetViews>
  <sheetFormatPr defaultColWidth="8.75390625" defaultRowHeight="12.75"/>
  <cols>
    <col min="1" max="1" width="17.875" style="9" customWidth="1"/>
    <col min="2" max="2" width="97.25390625" style="9" customWidth="1"/>
    <col min="3" max="3" width="16.25390625" style="9" customWidth="1"/>
    <col min="4" max="4" width="15.25390625" style="9" customWidth="1"/>
    <col min="5" max="5" width="15.625" style="9" customWidth="1"/>
    <col min="6" max="6" width="18.00390625" style="9" customWidth="1"/>
    <col min="7" max="7" width="13.25390625" style="9" customWidth="1"/>
    <col min="8" max="8" width="16.00390625" style="9" customWidth="1"/>
  </cols>
  <sheetData>
    <row r="3" spans="2:8" ht="22.5" thickBot="1">
      <c r="B3" s="10" t="s">
        <v>177</v>
      </c>
      <c r="C3" s="10"/>
      <c r="D3" s="10"/>
      <c r="E3" s="10"/>
      <c r="F3" s="10"/>
      <c r="G3" s="10"/>
      <c r="H3" s="10"/>
    </row>
    <row r="4" spans="1:8" ht="20.25">
      <c r="A4" s="262" t="s">
        <v>35</v>
      </c>
      <c r="B4" s="264" t="s">
        <v>4</v>
      </c>
      <c r="C4" s="239" t="s">
        <v>79</v>
      </c>
      <c r="D4" s="80" t="s">
        <v>5</v>
      </c>
      <c r="E4" s="80"/>
      <c r="F4" s="80"/>
      <c r="G4" s="80" t="s">
        <v>9</v>
      </c>
      <c r="H4" s="81"/>
    </row>
    <row r="5" spans="1:8" ht="42.75" customHeight="1">
      <c r="A5" s="263"/>
      <c r="B5" s="265"/>
      <c r="C5" s="240"/>
      <c r="D5" s="11" t="s">
        <v>6</v>
      </c>
      <c r="E5" s="11" t="s">
        <v>7</v>
      </c>
      <c r="F5" s="11" t="s">
        <v>8</v>
      </c>
      <c r="G5" s="11" t="s">
        <v>10</v>
      </c>
      <c r="H5" s="82"/>
    </row>
    <row r="6" spans="1:8" ht="20.25">
      <c r="A6" s="282" t="s">
        <v>18</v>
      </c>
      <c r="B6" s="283"/>
      <c r="C6" s="283"/>
      <c r="D6" s="283"/>
      <c r="E6" s="283"/>
      <c r="F6" s="283"/>
      <c r="G6" s="283"/>
      <c r="H6" s="284"/>
    </row>
    <row r="7" spans="1:8" ht="20.25">
      <c r="A7" s="84">
        <v>173</v>
      </c>
      <c r="B7" s="28" t="s">
        <v>111</v>
      </c>
      <c r="C7" s="13" t="s">
        <v>67</v>
      </c>
      <c r="D7" s="13">
        <v>7.82</v>
      </c>
      <c r="E7" s="13">
        <v>12.83</v>
      </c>
      <c r="F7" s="13">
        <v>44.25</v>
      </c>
      <c r="G7" s="224">
        <v>290.8</v>
      </c>
      <c r="H7" s="225"/>
    </row>
    <row r="8" spans="1:8" ht="20.25">
      <c r="A8" s="84">
        <v>15</v>
      </c>
      <c r="B8" s="28" t="s">
        <v>24</v>
      </c>
      <c r="C8" s="13">
        <v>15</v>
      </c>
      <c r="D8" s="13">
        <v>3.56</v>
      </c>
      <c r="E8" s="13">
        <v>4.42</v>
      </c>
      <c r="F8" s="13"/>
      <c r="G8" s="224">
        <v>54</v>
      </c>
      <c r="H8" s="225"/>
    </row>
    <row r="9" spans="1:8" ht="20.25">
      <c r="A9" s="84">
        <v>14</v>
      </c>
      <c r="B9" s="28" t="s">
        <v>2</v>
      </c>
      <c r="C9" s="13">
        <v>10</v>
      </c>
      <c r="D9" s="13">
        <v>0.1</v>
      </c>
      <c r="E9" s="13">
        <v>7.25</v>
      </c>
      <c r="F9" s="13">
        <v>0.1</v>
      </c>
      <c r="G9" s="224">
        <v>66</v>
      </c>
      <c r="H9" s="225"/>
    </row>
    <row r="10" spans="1:8" ht="20.25">
      <c r="A10" s="84" t="s">
        <v>73</v>
      </c>
      <c r="B10" s="28" t="s">
        <v>11</v>
      </c>
      <c r="C10" s="13">
        <v>50</v>
      </c>
      <c r="D10" s="13">
        <v>3.95</v>
      </c>
      <c r="E10" s="13">
        <v>0.5</v>
      </c>
      <c r="F10" s="13">
        <v>24</v>
      </c>
      <c r="G10" s="224">
        <v>116.9</v>
      </c>
      <c r="H10" s="225"/>
    </row>
    <row r="11" spans="1:8" ht="20.25">
      <c r="A11" s="97">
        <v>382</v>
      </c>
      <c r="B11" s="31" t="s">
        <v>0</v>
      </c>
      <c r="C11" s="14">
        <v>200</v>
      </c>
      <c r="D11" s="14">
        <v>4.07</v>
      </c>
      <c r="E11" s="14">
        <v>3.54</v>
      </c>
      <c r="F11" s="14">
        <v>17.58</v>
      </c>
      <c r="G11" s="212">
        <v>118.6</v>
      </c>
      <c r="H11" s="213"/>
    </row>
    <row r="12" spans="1:8" ht="20.25">
      <c r="A12" s="111"/>
      <c r="B12" s="56" t="s">
        <v>12</v>
      </c>
      <c r="C12" s="42">
        <v>500</v>
      </c>
      <c r="D12" s="66">
        <f>SUM(D7:D11)</f>
        <v>19.5</v>
      </c>
      <c r="E12" s="66">
        <f>SUM(E7:E11)</f>
        <v>28.54</v>
      </c>
      <c r="F12" s="66">
        <f>SUM(F7:F11)</f>
        <v>85.92999999999999</v>
      </c>
      <c r="G12" s="266">
        <f>SUM(G7:H11)</f>
        <v>646.3000000000001</v>
      </c>
      <c r="H12" s="267"/>
    </row>
    <row r="13" spans="1:8" ht="20.25">
      <c r="A13" s="292"/>
      <c r="B13" s="293"/>
      <c r="C13" s="41"/>
      <c r="D13" s="40"/>
      <c r="E13" s="40"/>
      <c r="F13" s="40"/>
      <c r="G13" s="290">
        <f>G12/2350</f>
        <v>0.2750212765957447</v>
      </c>
      <c r="H13" s="291"/>
    </row>
    <row r="14" spans="1:8" ht="20.25">
      <c r="A14" s="294" t="s">
        <v>55</v>
      </c>
      <c r="B14" s="295"/>
      <c r="C14" s="295"/>
      <c r="D14" s="295"/>
      <c r="E14" s="295"/>
      <c r="F14" s="295"/>
      <c r="G14" s="295"/>
      <c r="H14" s="296"/>
    </row>
    <row r="15" spans="1:8" ht="20.25">
      <c r="A15" s="84">
        <v>515</v>
      </c>
      <c r="B15" s="28" t="s">
        <v>119</v>
      </c>
      <c r="C15" s="13">
        <v>60</v>
      </c>
      <c r="D15" s="13">
        <v>2.43</v>
      </c>
      <c r="E15" s="13">
        <v>2.8</v>
      </c>
      <c r="F15" s="13">
        <v>4.5</v>
      </c>
      <c r="G15" s="224">
        <v>53.25</v>
      </c>
      <c r="H15" s="225"/>
    </row>
    <row r="16" spans="1:8" ht="20.25">
      <c r="A16" s="84">
        <v>88</v>
      </c>
      <c r="B16" s="28" t="s">
        <v>93</v>
      </c>
      <c r="C16" s="13" t="s">
        <v>81</v>
      </c>
      <c r="D16" s="13">
        <v>2.48</v>
      </c>
      <c r="E16" s="13">
        <v>4.48</v>
      </c>
      <c r="F16" s="13">
        <v>6.4</v>
      </c>
      <c r="G16" s="224">
        <v>76.8</v>
      </c>
      <c r="H16" s="225"/>
    </row>
    <row r="17" spans="1:8" ht="20.25">
      <c r="A17" s="84">
        <v>442</v>
      </c>
      <c r="B17" s="28" t="s">
        <v>178</v>
      </c>
      <c r="C17" s="13" t="s">
        <v>61</v>
      </c>
      <c r="D17" s="13">
        <v>18.9</v>
      </c>
      <c r="E17" s="13">
        <v>10.7</v>
      </c>
      <c r="F17" s="13">
        <v>6.5</v>
      </c>
      <c r="G17" s="224">
        <v>224</v>
      </c>
      <c r="H17" s="225"/>
    </row>
    <row r="18" spans="1:8" ht="20.25">
      <c r="A18" s="84">
        <v>305</v>
      </c>
      <c r="B18" s="28" t="s">
        <v>82</v>
      </c>
      <c r="C18" s="13">
        <v>150</v>
      </c>
      <c r="D18" s="13">
        <v>5.7</v>
      </c>
      <c r="E18" s="13">
        <v>8.7</v>
      </c>
      <c r="F18" s="13">
        <v>34.8</v>
      </c>
      <c r="G18" s="224">
        <v>241</v>
      </c>
      <c r="H18" s="225"/>
    </row>
    <row r="19" spans="1:8" ht="20.25">
      <c r="A19" s="84">
        <v>349</v>
      </c>
      <c r="B19" s="28" t="s">
        <v>63</v>
      </c>
      <c r="C19" s="13">
        <v>200</v>
      </c>
      <c r="D19" s="13"/>
      <c r="E19" s="13"/>
      <c r="F19" s="13">
        <v>29.6</v>
      </c>
      <c r="G19" s="224">
        <v>116</v>
      </c>
      <c r="H19" s="225"/>
    </row>
    <row r="20" spans="1:8" ht="20.25">
      <c r="A20" s="89" t="s">
        <v>73</v>
      </c>
      <c r="B20" s="20" t="s">
        <v>64</v>
      </c>
      <c r="C20" s="13" t="s">
        <v>65</v>
      </c>
      <c r="D20" s="13">
        <v>3.92</v>
      </c>
      <c r="E20" s="13">
        <v>0.77</v>
      </c>
      <c r="F20" s="13">
        <v>34.58</v>
      </c>
      <c r="G20" s="224">
        <v>160.9</v>
      </c>
      <c r="H20" s="225"/>
    </row>
    <row r="21" spans="1:8" ht="20.25">
      <c r="A21" s="112"/>
      <c r="B21" s="56" t="s">
        <v>14</v>
      </c>
      <c r="C21" s="66">
        <v>830</v>
      </c>
      <c r="D21" s="66">
        <f>SUM(D15:D20)</f>
        <v>33.43</v>
      </c>
      <c r="E21" s="66">
        <f>SUM(E15:E20)</f>
        <v>27.45</v>
      </c>
      <c r="F21" s="66">
        <f>SUM(F15:F20)</f>
        <v>116.38</v>
      </c>
      <c r="G21" s="266">
        <f>SUM(G15:H20)</f>
        <v>871.9499999999999</v>
      </c>
      <c r="H21" s="267"/>
    </row>
    <row r="22" spans="1:8" ht="20.25">
      <c r="A22" s="113"/>
      <c r="B22" s="40"/>
      <c r="C22" s="40"/>
      <c r="D22" s="40"/>
      <c r="E22" s="40"/>
      <c r="F22" s="40"/>
      <c r="G22" s="290">
        <f>G21/2350</f>
        <v>0.3710425531914893</v>
      </c>
      <c r="H22" s="291"/>
    </row>
    <row r="23" spans="1:8" ht="20.25">
      <c r="A23" s="294" t="s">
        <v>56</v>
      </c>
      <c r="B23" s="295"/>
      <c r="C23" s="295"/>
      <c r="D23" s="295"/>
      <c r="E23" s="295"/>
      <c r="F23" s="295"/>
      <c r="G23" s="295"/>
      <c r="H23" s="296"/>
    </row>
    <row r="24" spans="1:8" ht="20.25">
      <c r="A24" s="84" t="s">
        <v>73</v>
      </c>
      <c r="B24" s="28" t="s">
        <v>97</v>
      </c>
      <c r="C24" s="13">
        <v>40</v>
      </c>
      <c r="D24" s="13">
        <v>3</v>
      </c>
      <c r="E24" s="13">
        <v>3.92</v>
      </c>
      <c r="F24" s="13">
        <v>29.76</v>
      </c>
      <c r="G24" s="224">
        <v>166.8</v>
      </c>
      <c r="H24" s="225"/>
    </row>
    <row r="25" spans="1:8" ht="20.25">
      <c r="A25" s="84">
        <v>338</v>
      </c>
      <c r="B25" s="28" t="s">
        <v>80</v>
      </c>
      <c r="C25" s="13">
        <v>200</v>
      </c>
      <c r="D25" s="13">
        <v>1.8</v>
      </c>
      <c r="E25" s="13">
        <v>0.4</v>
      </c>
      <c r="F25" s="13">
        <v>16.2</v>
      </c>
      <c r="G25" s="224">
        <v>72</v>
      </c>
      <c r="H25" s="225"/>
    </row>
    <row r="26" spans="1:8" ht="20.25">
      <c r="A26" s="89">
        <v>386</v>
      </c>
      <c r="B26" s="28" t="s">
        <v>183</v>
      </c>
      <c r="C26" s="26">
        <v>200</v>
      </c>
      <c r="D26" s="13">
        <v>2.7</v>
      </c>
      <c r="E26" s="13">
        <v>2.5</v>
      </c>
      <c r="F26" s="13">
        <v>10.8</v>
      </c>
      <c r="G26" s="224">
        <v>79</v>
      </c>
      <c r="H26" s="225"/>
    </row>
    <row r="27" spans="1:8" ht="20.25">
      <c r="A27" s="115"/>
      <c r="B27" s="56" t="s">
        <v>15</v>
      </c>
      <c r="C27" s="66">
        <f>SUM(C24:C26)</f>
        <v>440</v>
      </c>
      <c r="D27" s="66">
        <f>SUM(D24:D26)</f>
        <v>7.5</v>
      </c>
      <c r="E27" s="186">
        <f>SUM(E24:E26)</f>
        <v>6.82</v>
      </c>
      <c r="F27" s="186">
        <f>SUM(F24:F26)</f>
        <v>56.760000000000005</v>
      </c>
      <c r="G27" s="266">
        <f>SUM(G24:G26)</f>
        <v>317.8</v>
      </c>
      <c r="H27" s="304"/>
    </row>
    <row r="28" spans="1:8" ht="20.25">
      <c r="A28" s="84"/>
      <c r="B28" s="13"/>
      <c r="C28" s="13"/>
      <c r="D28" s="13"/>
      <c r="E28" s="13"/>
      <c r="F28" s="13"/>
      <c r="G28" s="290">
        <f>G27/2350</f>
        <v>0.1352340425531915</v>
      </c>
      <c r="H28" s="291"/>
    </row>
    <row r="29" spans="1:8" ht="20.25">
      <c r="A29" s="114"/>
      <c r="B29" s="68" t="s">
        <v>16</v>
      </c>
      <c r="C29" s="68">
        <f>C12+C21+C27</f>
        <v>1770</v>
      </c>
      <c r="D29" s="68">
        <f>D12+D21+D27</f>
        <v>60.43</v>
      </c>
      <c r="E29" s="68">
        <f>E12+E21+E27</f>
        <v>62.809999999999995</v>
      </c>
      <c r="F29" s="68">
        <f>F12+F21+F27</f>
        <v>259.07</v>
      </c>
      <c r="G29" s="254">
        <f>G12+G21+G27</f>
        <v>1836.05</v>
      </c>
      <c r="H29" s="255"/>
    </row>
    <row r="30" spans="1:8" ht="21" thickBot="1">
      <c r="A30" s="73"/>
      <c r="B30" s="101"/>
      <c r="C30" s="101"/>
      <c r="D30" s="101"/>
      <c r="E30" s="101"/>
      <c r="F30" s="101"/>
      <c r="G30" s="288">
        <f>G29/2350</f>
        <v>0.7812978723404255</v>
      </c>
      <c r="H30" s="289"/>
    </row>
    <row r="31" spans="1:8" ht="21.75" customHeight="1">
      <c r="A31" s="15"/>
      <c r="B31" s="16"/>
      <c r="C31" s="17"/>
      <c r="D31" s="17"/>
      <c r="E31" s="17"/>
      <c r="F31" s="17"/>
      <c r="G31" s="17"/>
      <c r="H31" s="18"/>
    </row>
    <row r="32" spans="1:8" ht="21" thickBot="1">
      <c r="A32" s="19"/>
      <c r="B32" s="19" t="s">
        <v>39</v>
      </c>
      <c r="C32" s="19"/>
      <c r="D32" s="19"/>
      <c r="E32" s="19"/>
      <c r="F32" s="19"/>
      <c r="G32" s="19"/>
      <c r="H32" s="19"/>
    </row>
    <row r="33" spans="1:8" ht="30" customHeight="1">
      <c r="A33" s="262" t="s">
        <v>35</v>
      </c>
      <c r="B33" s="264" t="s">
        <v>4</v>
      </c>
      <c r="C33" s="239" t="s">
        <v>79</v>
      </c>
      <c r="D33" s="80" t="s">
        <v>5</v>
      </c>
      <c r="E33" s="80"/>
      <c r="F33" s="80"/>
      <c r="G33" s="80" t="s">
        <v>9</v>
      </c>
      <c r="H33" s="81"/>
    </row>
    <row r="34" spans="1:8" ht="35.25" customHeight="1">
      <c r="A34" s="263"/>
      <c r="B34" s="265"/>
      <c r="C34" s="240"/>
      <c r="D34" s="11" t="s">
        <v>6</v>
      </c>
      <c r="E34" s="11" t="s">
        <v>7</v>
      </c>
      <c r="F34" s="11" t="s">
        <v>8</v>
      </c>
      <c r="G34" s="11" t="s">
        <v>10</v>
      </c>
      <c r="H34" s="82"/>
    </row>
    <row r="35" spans="1:8" ht="20.25">
      <c r="A35" s="282" t="s">
        <v>19</v>
      </c>
      <c r="B35" s="283"/>
      <c r="C35" s="283"/>
      <c r="D35" s="283"/>
      <c r="E35" s="283"/>
      <c r="F35" s="283"/>
      <c r="G35" s="283"/>
      <c r="H35" s="284"/>
    </row>
    <row r="36" spans="1:8" ht="20.25">
      <c r="A36" s="83">
        <v>173</v>
      </c>
      <c r="B36" s="20" t="s">
        <v>23</v>
      </c>
      <c r="C36" s="13" t="s">
        <v>67</v>
      </c>
      <c r="D36" s="26">
        <v>7.04</v>
      </c>
      <c r="E36" s="26">
        <v>9.68</v>
      </c>
      <c r="F36" s="13">
        <v>37.1</v>
      </c>
      <c r="G36" s="224">
        <v>264</v>
      </c>
      <c r="H36" s="225"/>
    </row>
    <row r="37" spans="1:8" ht="20.25">
      <c r="A37" s="84">
        <v>15</v>
      </c>
      <c r="B37" s="28" t="s">
        <v>24</v>
      </c>
      <c r="C37" s="13">
        <v>15</v>
      </c>
      <c r="D37" s="13">
        <v>3.56</v>
      </c>
      <c r="E37" s="13">
        <v>4.42</v>
      </c>
      <c r="F37" s="13"/>
      <c r="G37" s="224">
        <v>54</v>
      </c>
      <c r="H37" s="225"/>
    </row>
    <row r="38" spans="1:8" ht="20.25">
      <c r="A38" s="84">
        <v>14</v>
      </c>
      <c r="B38" s="28" t="s">
        <v>2</v>
      </c>
      <c r="C38" s="13">
        <v>10</v>
      </c>
      <c r="D38" s="13">
        <v>0.1</v>
      </c>
      <c r="E38" s="13">
        <v>7.25</v>
      </c>
      <c r="F38" s="13">
        <v>0.1</v>
      </c>
      <c r="G38" s="224">
        <v>66</v>
      </c>
      <c r="H38" s="225"/>
    </row>
    <row r="39" spans="1:8" ht="20.25">
      <c r="A39" s="83">
        <v>1</v>
      </c>
      <c r="B39" s="45" t="s">
        <v>37</v>
      </c>
      <c r="C39" s="13">
        <v>50</v>
      </c>
      <c r="D39" s="13">
        <v>3.95</v>
      </c>
      <c r="E39" s="13">
        <v>0.5</v>
      </c>
      <c r="F39" s="13">
        <v>24</v>
      </c>
      <c r="G39" s="224">
        <v>116.9</v>
      </c>
      <c r="H39" s="225"/>
    </row>
    <row r="40" spans="1:8" ht="20.25">
      <c r="A40" s="85">
        <v>376</v>
      </c>
      <c r="B40" s="46" t="s">
        <v>83</v>
      </c>
      <c r="C40" s="27">
        <v>200</v>
      </c>
      <c r="D40" s="27">
        <v>0.1</v>
      </c>
      <c r="E40" s="27"/>
      <c r="F40" s="27">
        <v>15</v>
      </c>
      <c r="G40" s="212">
        <v>60</v>
      </c>
      <c r="H40" s="213"/>
    </row>
    <row r="41" spans="1:8" ht="24.75" customHeight="1">
      <c r="A41" s="98"/>
      <c r="B41" s="47" t="s">
        <v>12</v>
      </c>
      <c r="C41" s="48">
        <v>500</v>
      </c>
      <c r="D41" s="48">
        <f>SUM(D36:D40)</f>
        <v>14.749999999999998</v>
      </c>
      <c r="E41" s="48">
        <f>SUM(E36:E40)</f>
        <v>21.85</v>
      </c>
      <c r="F41" s="48">
        <f>SUM(F36:F40)</f>
        <v>76.2</v>
      </c>
      <c r="G41" s="276">
        <f>SUM(G36:H40)</f>
        <v>560.9</v>
      </c>
      <c r="H41" s="277"/>
    </row>
    <row r="42" spans="1:8" ht="24.75" customHeight="1">
      <c r="A42" s="110"/>
      <c r="B42" s="49"/>
      <c r="C42" s="50"/>
      <c r="D42" s="49"/>
      <c r="E42" s="49"/>
      <c r="F42" s="49"/>
      <c r="G42" s="228">
        <f>G41/2350</f>
        <v>0.23868085106382977</v>
      </c>
      <c r="H42" s="229"/>
    </row>
    <row r="43" spans="1:8" ht="20.25">
      <c r="A43" s="285" t="s">
        <v>55</v>
      </c>
      <c r="B43" s="286"/>
      <c r="C43" s="286"/>
      <c r="D43" s="286"/>
      <c r="E43" s="286"/>
      <c r="F43" s="286"/>
      <c r="G43" s="286"/>
      <c r="H43" s="287"/>
    </row>
    <row r="44" spans="1:8" ht="20.25">
      <c r="A44" s="83">
        <v>71</v>
      </c>
      <c r="B44" s="20" t="s">
        <v>69</v>
      </c>
      <c r="C44" s="13">
        <v>60</v>
      </c>
      <c r="D44" s="26">
        <v>0.66</v>
      </c>
      <c r="E44" s="26">
        <v>0.12</v>
      </c>
      <c r="F44" s="26">
        <v>1.14</v>
      </c>
      <c r="G44" s="224">
        <v>13.2</v>
      </c>
      <c r="H44" s="225"/>
    </row>
    <row r="45" spans="1:8" ht="20.25">
      <c r="A45" s="83">
        <v>97</v>
      </c>
      <c r="B45" s="20" t="s">
        <v>66</v>
      </c>
      <c r="C45" s="13">
        <v>200</v>
      </c>
      <c r="D45" s="26">
        <v>2</v>
      </c>
      <c r="E45" s="26">
        <v>3</v>
      </c>
      <c r="F45" s="26">
        <v>14.5</v>
      </c>
      <c r="G45" s="224">
        <v>93.75</v>
      </c>
      <c r="H45" s="225"/>
    </row>
    <row r="46" spans="1:8" ht="20.25">
      <c r="A46" s="89">
        <v>234</v>
      </c>
      <c r="B46" s="20" t="s">
        <v>85</v>
      </c>
      <c r="C46" s="13">
        <v>90</v>
      </c>
      <c r="D46" s="26">
        <v>9.12</v>
      </c>
      <c r="E46" s="26">
        <v>7.89</v>
      </c>
      <c r="F46" s="26">
        <v>16.89</v>
      </c>
      <c r="G46" s="224">
        <v>183.42</v>
      </c>
      <c r="H46" s="225"/>
    </row>
    <row r="47" spans="1:8" ht="20.25">
      <c r="A47" s="89">
        <v>505</v>
      </c>
      <c r="B47" s="20" t="s">
        <v>84</v>
      </c>
      <c r="C47" s="13">
        <v>50</v>
      </c>
      <c r="D47" s="26">
        <v>0.6</v>
      </c>
      <c r="E47" s="26">
        <v>2.5</v>
      </c>
      <c r="F47" s="26">
        <v>3.2</v>
      </c>
      <c r="G47" s="224">
        <v>37</v>
      </c>
      <c r="H47" s="225"/>
    </row>
    <row r="48" spans="1:8" ht="20.25">
      <c r="A48" s="83">
        <v>128</v>
      </c>
      <c r="B48" s="20" t="s">
        <v>21</v>
      </c>
      <c r="C48" s="26">
        <v>150</v>
      </c>
      <c r="D48" s="26">
        <v>3.1</v>
      </c>
      <c r="E48" s="26">
        <v>5.4</v>
      </c>
      <c r="F48" s="26">
        <v>20.3</v>
      </c>
      <c r="G48" s="230">
        <v>141</v>
      </c>
      <c r="H48" s="231"/>
    </row>
    <row r="49" spans="1:8" ht="20.25">
      <c r="A49" s="84">
        <v>388</v>
      </c>
      <c r="B49" s="28" t="s">
        <v>86</v>
      </c>
      <c r="C49" s="13">
        <v>200</v>
      </c>
      <c r="D49" s="13">
        <v>0.7</v>
      </c>
      <c r="E49" s="13">
        <v>0.3</v>
      </c>
      <c r="F49" s="13">
        <v>24.4</v>
      </c>
      <c r="G49" s="224">
        <v>103</v>
      </c>
      <c r="H49" s="225"/>
    </row>
    <row r="50" spans="1:8" ht="20.25">
      <c r="A50" s="89" t="s">
        <v>73</v>
      </c>
      <c r="B50" s="20" t="s">
        <v>64</v>
      </c>
      <c r="C50" s="13" t="s">
        <v>65</v>
      </c>
      <c r="D50" s="13">
        <v>3.92</v>
      </c>
      <c r="E50" s="13">
        <v>0.77</v>
      </c>
      <c r="F50" s="13">
        <v>34.58</v>
      </c>
      <c r="G50" s="224">
        <v>160.9</v>
      </c>
      <c r="H50" s="225"/>
    </row>
    <row r="51" spans="1:8" ht="20.25">
      <c r="A51" s="86"/>
      <c r="B51" s="51" t="s">
        <v>14</v>
      </c>
      <c r="C51" s="206">
        <v>820</v>
      </c>
      <c r="D51" s="207">
        <f>SUM(D44:D50)</f>
        <v>20.1</v>
      </c>
      <c r="E51" s="207">
        <f>SUM(E44:E50)</f>
        <v>19.98</v>
      </c>
      <c r="F51" s="207">
        <f>SUM(F44:F50)</f>
        <v>115.01</v>
      </c>
      <c r="G51" s="266">
        <f>SUM(G44:H50)</f>
        <v>732.27</v>
      </c>
      <c r="H51" s="267"/>
    </row>
    <row r="52" spans="1:8" ht="20.25">
      <c r="A52" s="87"/>
      <c r="B52" s="43"/>
      <c r="C52" s="43"/>
      <c r="D52" s="43"/>
      <c r="E52" s="43"/>
      <c r="F52" s="43"/>
      <c r="G52" s="290">
        <f>G51/2350</f>
        <v>0.3116042553191489</v>
      </c>
      <c r="H52" s="291"/>
    </row>
    <row r="53" spans="1:8" ht="20.25">
      <c r="A53" s="285" t="s">
        <v>56</v>
      </c>
      <c r="B53" s="286"/>
      <c r="C53" s="286"/>
      <c r="D53" s="286"/>
      <c r="E53" s="286"/>
      <c r="F53" s="286"/>
      <c r="G53" s="286"/>
      <c r="H53" s="287"/>
    </row>
    <row r="54" spans="1:8" ht="20.25">
      <c r="A54" s="116"/>
      <c r="B54" s="28"/>
      <c r="C54" s="13"/>
      <c r="D54" s="26"/>
      <c r="E54" s="13"/>
      <c r="F54" s="13"/>
      <c r="G54" s="224"/>
      <c r="H54" s="225"/>
    </row>
    <row r="55" spans="1:8" ht="20.25">
      <c r="A55" s="116">
        <v>389</v>
      </c>
      <c r="B55" s="28" t="s">
        <v>62</v>
      </c>
      <c r="C55" s="13">
        <v>200</v>
      </c>
      <c r="D55" s="26"/>
      <c r="E55" s="13"/>
      <c r="F55" s="13">
        <v>23.9</v>
      </c>
      <c r="G55" s="224">
        <v>95.1</v>
      </c>
      <c r="H55" s="225"/>
    </row>
    <row r="56" spans="1:8" ht="20.25">
      <c r="A56" s="88">
        <v>219</v>
      </c>
      <c r="B56" s="20" t="s">
        <v>49</v>
      </c>
      <c r="C56" s="26" t="s">
        <v>107</v>
      </c>
      <c r="D56" s="26">
        <v>18.9</v>
      </c>
      <c r="E56" s="26">
        <v>11.7</v>
      </c>
      <c r="F56" s="26">
        <v>16.2</v>
      </c>
      <c r="G56" s="230">
        <v>249.3</v>
      </c>
      <c r="H56" s="231"/>
    </row>
    <row r="57" spans="1:8" ht="20.25">
      <c r="A57" s="91"/>
      <c r="B57" s="51" t="s">
        <v>15</v>
      </c>
      <c r="C57" s="207">
        <v>320</v>
      </c>
      <c r="D57" s="207">
        <f>SUM(D55:D56)</f>
        <v>18.9</v>
      </c>
      <c r="E57" s="207">
        <f>SUM(E55:E56)</f>
        <v>11.7</v>
      </c>
      <c r="F57" s="207">
        <f>SUM(F55:F56)</f>
        <v>40.099999999999994</v>
      </c>
      <c r="G57" s="226">
        <f>SUM(G55:H56)</f>
        <v>344.4</v>
      </c>
      <c r="H57" s="227"/>
    </row>
    <row r="58" spans="1:8" ht="20.25">
      <c r="A58" s="117"/>
      <c r="B58" s="20"/>
      <c r="C58" s="20"/>
      <c r="D58" s="20"/>
      <c r="E58" s="20"/>
      <c r="F58" s="20"/>
      <c r="G58" s="228">
        <f>G57/2350</f>
        <v>0.1465531914893617</v>
      </c>
      <c r="H58" s="229"/>
    </row>
    <row r="59" spans="1:8" ht="20.25">
      <c r="A59" s="86"/>
      <c r="B59" s="53" t="s">
        <v>16</v>
      </c>
      <c r="C59" s="53">
        <f>C41+C51+C57</f>
        <v>1640</v>
      </c>
      <c r="D59" s="55">
        <f>D41+D51+D57</f>
        <v>53.75</v>
      </c>
      <c r="E59" s="55">
        <f>E41+E51+E57</f>
        <v>53.53</v>
      </c>
      <c r="F59" s="55">
        <f>F41+F51+F57</f>
        <v>231.31</v>
      </c>
      <c r="G59" s="254">
        <f>G41+G51+G57</f>
        <v>1637.5700000000002</v>
      </c>
      <c r="H59" s="255"/>
    </row>
    <row r="60" spans="1:8" ht="21" thickBot="1">
      <c r="A60" s="22"/>
      <c r="B60" s="23" t="s">
        <v>17</v>
      </c>
      <c r="C60" s="24"/>
      <c r="D60" s="24"/>
      <c r="E60" s="24"/>
      <c r="F60" s="24"/>
      <c r="G60" s="288">
        <f>G59/2350</f>
        <v>0.6968382978723405</v>
      </c>
      <c r="H60" s="289"/>
    </row>
    <row r="61" spans="1:8" ht="20.25">
      <c r="A61" s="17"/>
      <c r="B61" s="17"/>
      <c r="C61" s="17"/>
      <c r="D61" s="17"/>
      <c r="E61" s="17"/>
      <c r="F61" s="17"/>
      <c r="G61" s="17"/>
      <c r="H61" s="18"/>
    </row>
    <row r="62" spans="1:8" ht="21" thickBot="1">
      <c r="A62" s="19"/>
      <c r="B62" s="19" t="s">
        <v>41</v>
      </c>
      <c r="C62" s="19"/>
      <c r="D62" s="19"/>
      <c r="E62" s="19"/>
      <c r="F62" s="19"/>
      <c r="G62" s="19"/>
      <c r="H62" s="19"/>
    </row>
    <row r="63" spans="1:8" ht="42.75" customHeight="1">
      <c r="A63" s="262" t="s">
        <v>35</v>
      </c>
      <c r="B63" s="264" t="s">
        <v>4</v>
      </c>
      <c r="C63" s="239" t="s">
        <v>79</v>
      </c>
      <c r="D63" s="80" t="s">
        <v>5</v>
      </c>
      <c r="E63" s="80"/>
      <c r="F63" s="80"/>
      <c r="G63" s="80" t="s">
        <v>9</v>
      </c>
      <c r="H63" s="81"/>
    </row>
    <row r="64" spans="1:8" ht="20.25">
      <c r="A64" s="263"/>
      <c r="B64" s="265"/>
      <c r="C64" s="240"/>
      <c r="D64" s="11" t="s">
        <v>6</v>
      </c>
      <c r="E64" s="11" t="s">
        <v>7</v>
      </c>
      <c r="F64" s="11" t="s">
        <v>8</v>
      </c>
      <c r="G64" s="11" t="s">
        <v>10</v>
      </c>
      <c r="H64" s="82"/>
    </row>
    <row r="65" spans="1:8" s="1" customFormat="1" ht="20.25">
      <c r="A65" s="282" t="s">
        <v>22</v>
      </c>
      <c r="B65" s="283"/>
      <c r="C65" s="283"/>
      <c r="D65" s="283"/>
      <c r="E65" s="283"/>
      <c r="F65" s="283"/>
      <c r="G65" s="283"/>
      <c r="H65" s="284"/>
    </row>
    <row r="66" spans="1:8" ht="20.25">
      <c r="A66" s="83">
        <v>302</v>
      </c>
      <c r="B66" s="45" t="s">
        <v>110</v>
      </c>
      <c r="C66" s="26" t="s">
        <v>67</v>
      </c>
      <c r="D66" s="26">
        <v>9.38</v>
      </c>
      <c r="E66" s="26">
        <v>9.38</v>
      </c>
      <c r="F66" s="26">
        <v>45.47</v>
      </c>
      <c r="G66" s="224">
        <v>303.6</v>
      </c>
      <c r="H66" s="225"/>
    </row>
    <row r="67" spans="1:8" ht="20.25">
      <c r="A67" s="83">
        <v>2</v>
      </c>
      <c r="B67" s="45" t="s">
        <v>184</v>
      </c>
      <c r="C67" s="13" t="s">
        <v>185</v>
      </c>
      <c r="D67" s="13">
        <v>4.05</v>
      </c>
      <c r="E67" s="13">
        <v>7.75</v>
      </c>
      <c r="F67" s="13">
        <v>36.3</v>
      </c>
      <c r="G67" s="224">
        <v>231.7</v>
      </c>
      <c r="H67" s="225"/>
    </row>
    <row r="68" spans="1:8" ht="20.25">
      <c r="A68" s="85">
        <v>580</v>
      </c>
      <c r="B68" s="11" t="s">
        <v>102</v>
      </c>
      <c r="C68" s="27">
        <v>200</v>
      </c>
      <c r="D68" s="27">
        <v>1.7</v>
      </c>
      <c r="E68" s="27">
        <v>1.3</v>
      </c>
      <c r="F68" s="14">
        <v>17.4</v>
      </c>
      <c r="G68" s="212">
        <v>88</v>
      </c>
      <c r="H68" s="213"/>
    </row>
    <row r="69" spans="1:8" ht="20.25">
      <c r="A69" s="83"/>
      <c r="B69" s="45"/>
      <c r="C69" s="13"/>
      <c r="D69" s="13"/>
      <c r="E69" s="13"/>
      <c r="F69" s="13"/>
      <c r="G69" s="224"/>
      <c r="H69" s="225"/>
    </row>
    <row r="70" spans="1:8" ht="20.25">
      <c r="A70" s="85"/>
      <c r="B70" s="11"/>
      <c r="C70" s="27"/>
      <c r="D70" s="27"/>
      <c r="E70" s="27"/>
      <c r="F70" s="14"/>
      <c r="G70" s="212"/>
      <c r="H70" s="213"/>
    </row>
    <row r="71" spans="1:8" ht="20.25">
      <c r="A71" s="86"/>
      <c r="B71" s="51" t="s">
        <v>12</v>
      </c>
      <c r="C71" s="48">
        <v>505</v>
      </c>
      <c r="D71" s="67">
        <f>SUM(D66:D70)</f>
        <v>15.129999999999999</v>
      </c>
      <c r="E71" s="67">
        <f>SUM(E66:E70)</f>
        <v>18.430000000000003</v>
      </c>
      <c r="F71" s="67">
        <f>SUM(F66:F70)</f>
        <v>99.16999999999999</v>
      </c>
      <c r="G71" s="269">
        <f>SUM(G66:H70)</f>
        <v>623.3</v>
      </c>
      <c r="H71" s="270"/>
    </row>
    <row r="72" spans="1:8" ht="20.25">
      <c r="A72" s="104"/>
      <c r="B72" s="20"/>
      <c r="C72" s="21"/>
      <c r="D72" s="20"/>
      <c r="E72" s="20"/>
      <c r="F72" s="20"/>
      <c r="G72" s="228">
        <f>G71/2350</f>
        <v>0.2652340425531915</v>
      </c>
      <c r="H72" s="229"/>
    </row>
    <row r="73" spans="1:8" ht="20.25">
      <c r="A73" s="285" t="s">
        <v>55</v>
      </c>
      <c r="B73" s="286"/>
      <c r="C73" s="286"/>
      <c r="D73" s="286"/>
      <c r="E73" s="286"/>
      <c r="F73" s="286"/>
      <c r="G73" s="286"/>
      <c r="H73" s="287"/>
    </row>
    <row r="74" spans="1:8" ht="20.25">
      <c r="A74" s="83">
        <v>71</v>
      </c>
      <c r="B74" s="20" t="s">
        <v>13</v>
      </c>
      <c r="C74" s="26">
        <v>60</v>
      </c>
      <c r="D74" s="26">
        <v>0.42</v>
      </c>
      <c r="E74" s="26">
        <v>0.06</v>
      </c>
      <c r="F74" s="26">
        <v>1.14</v>
      </c>
      <c r="G74" s="224">
        <v>7.2</v>
      </c>
      <c r="H74" s="225"/>
    </row>
    <row r="75" spans="1:8" ht="20.25">
      <c r="A75" s="89">
        <v>82</v>
      </c>
      <c r="B75" s="20" t="s">
        <v>72</v>
      </c>
      <c r="C75" s="13" t="s">
        <v>81</v>
      </c>
      <c r="D75" s="26">
        <v>2.56</v>
      </c>
      <c r="E75" s="26">
        <v>4.48</v>
      </c>
      <c r="F75" s="26">
        <v>10.17</v>
      </c>
      <c r="G75" s="224">
        <v>89.6</v>
      </c>
      <c r="H75" s="225"/>
    </row>
    <row r="76" spans="1:8" ht="20.25">
      <c r="A76" s="83">
        <v>294</v>
      </c>
      <c r="B76" s="20" t="s">
        <v>87</v>
      </c>
      <c r="C76" s="13">
        <v>90</v>
      </c>
      <c r="D76" s="26">
        <v>16.74</v>
      </c>
      <c r="E76" s="26">
        <v>12.78</v>
      </c>
      <c r="F76" s="26">
        <v>15.3</v>
      </c>
      <c r="G76" s="224">
        <v>243</v>
      </c>
      <c r="H76" s="225"/>
    </row>
    <row r="77" spans="1:8" ht="20.25">
      <c r="A77" s="89">
        <v>505</v>
      </c>
      <c r="B77" s="20" t="s">
        <v>84</v>
      </c>
      <c r="C77" s="13">
        <v>50</v>
      </c>
      <c r="D77" s="26">
        <v>0.6</v>
      </c>
      <c r="E77" s="26">
        <v>2.5</v>
      </c>
      <c r="F77" s="26">
        <v>3.2</v>
      </c>
      <c r="G77" s="224">
        <v>37</v>
      </c>
      <c r="H77" s="225"/>
    </row>
    <row r="78" spans="1:8" ht="20.25">
      <c r="A78" s="89">
        <v>171</v>
      </c>
      <c r="B78" s="20" t="s">
        <v>25</v>
      </c>
      <c r="C78" s="13">
        <v>150</v>
      </c>
      <c r="D78" s="26">
        <v>8.42</v>
      </c>
      <c r="E78" s="26">
        <v>5.25</v>
      </c>
      <c r="F78" s="26">
        <v>34.75</v>
      </c>
      <c r="G78" s="224">
        <v>223.3</v>
      </c>
      <c r="H78" s="225"/>
    </row>
    <row r="79" spans="1:8" ht="20.25">
      <c r="A79" s="84">
        <v>389</v>
      </c>
      <c r="B79" s="28" t="s">
        <v>68</v>
      </c>
      <c r="C79" s="13">
        <v>200</v>
      </c>
      <c r="D79" s="13"/>
      <c r="E79" s="13"/>
      <c r="F79" s="13">
        <v>23.9</v>
      </c>
      <c r="G79" s="224">
        <v>95.1</v>
      </c>
      <c r="H79" s="225"/>
    </row>
    <row r="80" spans="1:8" ht="20.25">
      <c r="A80" s="89" t="s">
        <v>73</v>
      </c>
      <c r="B80" s="20" t="s">
        <v>64</v>
      </c>
      <c r="C80" s="13" t="s">
        <v>65</v>
      </c>
      <c r="D80" s="13">
        <v>3.92</v>
      </c>
      <c r="E80" s="13">
        <v>0.77</v>
      </c>
      <c r="F80" s="13">
        <v>34.58</v>
      </c>
      <c r="G80" s="224">
        <v>160.9</v>
      </c>
      <c r="H80" s="225"/>
    </row>
    <row r="81" spans="1:8" ht="20.25">
      <c r="A81" s="91"/>
      <c r="B81" s="51" t="s">
        <v>14</v>
      </c>
      <c r="C81" s="67">
        <v>830</v>
      </c>
      <c r="D81" s="67">
        <f>SUM(D74:D80)</f>
        <v>32.660000000000004</v>
      </c>
      <c r="E81" s="67">
        <f>SUM(E74:E80)</f>
        <v>25.84</v>
      </c>
      <c r="F81" s="67">
        <f>SUM(F74:F80)</f>
        <v>123.04</v>
      </c>
      <c r="G81" s="266">
        <f>SUM(G74:H80)</f>
        <v>856.1</v>
      </c>
      <c r="H81" s="267"/>
    </row>
    <row r="82" spans="1:8" ht="20.25">
      <c r="A82" s="93"/>
      <c r="B82" s="43"/>
      <c r="C82" s="43"/>
      <c r="D82" s="43"/>
      <c r="E82" s="43"/>
      <c r="F82" s="43"/>
      <c r="G82" s="228">
        <f>G81/2350</f>
        <v>0.36429787234042554</v>
      </c>
      <c r="H82" s="229"/>
    </row>
    <row r="83" spans="1:8" ht="20.25">
      <c r="A83" s="294" t="s">
        <v>56</v>
      </c>
      <c r="B83" s="295"/>
      <c r="C83" s="295"/>
      <c r="D83" s="295"/>
      <c r="E83" s="295"/>
      <c r="F83" s="295"/>
      <c r="G83" s="295"/>
      <c r="H83" s="296"/>
    </row>
    <row r="84" spans="1:8" ht="20.25">
      <c r="A84" s="84" t="s">
        <v>73</v>
      </c>
      <c r="B84" s="28" t="s">
        <v>150</v>
      </c>
      <c r="C84" s="13">
        <v>200</v>
      </c>
      <c r="D84" s="13">
        <v>2.7</v>
      </c>
      <c r="E84" s="13">
        <v>2.5</v>
      </c>
      <c r="F84" s="13">
        <v>10.8</v>
      </c>
      <c r="G84" s="224">
        <v>79</v>
      </c>
      <c r="H84" s="225"/>
    </row>
    <row r="85" spans="1:8" ht="20.25">
      <c r="A85" s="96" t="s">
        <v>73</v>
      </c>
      <c r="B85" s="20" t="s">
        <v>103</v>
      </c>
      <c r="C85" s="26">
        <v>50</v>
      </c>
      <c r="D85" s="26">
        <v>6.56</v>
      </c>
      <c r="E85" s="26">
        <v>6.9</v>
      </c>
      <c r="F85" s="26">
        <v>29.54</v>
      </c>
      <c r="G85" s="224">
        <v>220.7</v>
      </c>
      <c r="H85" s="225"/>
    </row>
    <row r="86" spans="1:8" ht="20.25">
      <c r="A86" s="83">
        <v>338</v>
      </c>
      <c r="B86" s="28" t="s">
        <v>80</v>
      </c>
      <c r="C86" s="13">
        <v>200</v>
      </c>
      <c r="D86" s="13">
        <v>1.8</v>
      </c>
      <c r="E86" s="13">
        <v>0.4</v>
      </c>
      <c r="F86" s="13">
        <v>16.2</v>
      </c>
      <c r="G86" s="224">
        <v>72</v>
      </c>
      <c r="H86" s="225"/>
    </row>
    <row r="87" spans="1:8" ht="20.25">
      <c r="A87" s="91"/>
      <c r="B87" s="51" t="s">
        <v>15</v>
      </c>
      <c r="C87" s="67">
        <v>450</v>
      </c>
      <c r="D87" s="67">
        <f>SUM(D84:D86)</f>
        <v>11.06</v>
      </c>
      <c r="E87" s="67">
        <f>SUM(E84:E86)</f>
        <v>9.8</v>
      </c>
      <c r="F87" s="67">
        <f>SUM(F84:F86)</f>
        <v>56.540000000000006</v>
      </c>
      <c r="G87" s="266">
        <f>SUM(G84:H86)</f>
        <v>371.7</v>
      </c>
      <c r="H87" s="267"/>
    </row>
    <row r="88" spans="1:8" ht="20.25">
      <c r="A88" s="117"/>
      <c r="B88" s="20"/>
      <c r="C88" s="20"/>
      <c r="D88" s="26"/>
      <c r="E88" s="26"/>
      <c r="F88" s="26"/>
      <c r="G88" s="228">
        <f>G87/2350</f>
        <v>0.15817021276595744</v>
      </c>
      <c r="H88" s="229"/>
    </row>
    <row r="89" spans="1:8" ht="20.25">
      <c r="A89" s="91"/>
      <c r="B89" s="53" t="s">
        <v>16</v>
      </c>
      <c r="C89" s="55">
        <f>C71+C81+C87</f>
        <v>1785</v>
      </c>
      <c r="D89" s="55">
        <f>D71+D81+D87</f>
        <v>58.85000000000001</v>
      </c>
      <c r="E89" s="55">
        <f>E71+E81+E87</f>
        <v>54.07000000000001</v>
      </c>
      <c r="F89" s="55">
        <f>F71+F81+F87</f>
        <v>278.75</v>
      </c>
      <c r="G89" s="254">
        <f>G71+G81+G87</f>
        <v>1851.1000000000001</v>
      </c>
      <c r="H89" s="255"/>
    </row>
    <row r="90" spans="1:8" ht="21" thickBot="1">
      <c r="A90" s="118"/>
      <c r="B90" s="101"/>
      <c r="C90" s="101"/>
      <c r="D90" s="101"/>
      <c r="E90" s="101"/>
      <c r="F90" s="101"/>
      <c r="G90" s="237">
        <f>G89/2350</f>
        <v>0.7877021276595745</v>
      </c>
      <c r="H90" s="238"/>
    </row>
    <row r="91" spans="1:8" ht="20.25">
      <c r="A91" s="25"/>
      <c r="B91" s="17"/>
      <c r="C91" s="17"/>
      <c r="D91" s="17"/>
      <c r="E91" s="17"/>
      <c r="F91" s="17"/>
      <c r="G91" s="17"/>
      <c r="H91" s="18"/>
    </row>
    <row r="92" spans="1:8" ht="21" thickBot="1">
      <c r="A92" s="19"/>
      <c r="B92" s="19"/>
      <c r="C92" s="19"/>
      <c r="D92" s="19"/>
      <c r="E92" s="19"/>
      <c r="F92" s="19"/>
      <c r="G92" s="19"/>
      <c r="H92" s="19"/>
    </row>
    <row r="93" spans="1:8" ht="39" customHeight="1">
      <c r="A93" s="262" t="s">
        <v>35</v>
      </c>
      <c r="B93" s="264" t="s">
        <v>4</v>
      </c>
      <c r="C93" s="239" t="s">
        <v>79</v>
      </c>
      <c r="D93" s="80" t="s">
        <v>5</v>
      </c>
      <c r="E93" s="80"/>
      <c r="F93" s="80"/>
      <c r="G93" s="80" t="s">
        <v>9</v>
      </c>
      <c r="H93" s="81"/>
    </row>
    <row r="94" spans="1:8" ht="20.25">
      <c r="A94" s="263"/>
      <c r="B94" s="265"/>
      <c r="C94" s="240"/>
      <c r="D94" s="11" t="s">
        <v>6</v>
      </c>
      <c r="E94" s="11" t="s">
        <v>7</v>
      </c>
      <c r="F94" s="11" t="s">
        <v>8</v>
      </c>
      <c r="G94" s="11" t="s">
        <v>10</v>
      </c>
      <c r="H94" s="82"/>
    </row>
    <row r="95" spans="1:8" ht="20.25">
      <c r="A95" s="282" t="s">
        <v>26</v>
      </c>
      <c r="B95" s="283"/>
      <c r="C95" s="283"/>
      <c r="D95" s="283"/>
      <c r="E95" s="283"/>
      <c r="F95" s="283"/>
      <c r="G95" s="283"/>
      <c r="H95" s="284"/>
    </row>
    <row r="96" spans="1:8" ht="20.25">
      <c r="A96" s="83">
        <v>210</v>
      </c>
      <c r="B96" s="45" t="s">
        <v>115</v>
      </c>
      <c r="C96" s="26">
        <v>150</v>
      </c>
      <c r="D96" s="26">
        <v>13.3</v>
      </c>
      <c r="E96" s="26">
        <v>19.5</v>
      </c>
      <c r="F96" s="26">
        <v>2.3</v>
      </c>
      <c r="G96" s="224">
        <v>238</v>
      </c>
      <c r="H96" s="225"/>
    </row>
    <row r="97" spans="1:8" ht="20.25">
      <c r="A97" s="84">
        <v>15</v>
      </c>
      <c r="B97" s="28" t="s">
        <v>24</v>
      </c>
      <c r="C97" s="13">
        <v>15</v>
      </c>
      <c r="D97" s="26">
        <v>3.56</v>
      </c>
      <c r="E97" s="26">
        <v>4.42</v>
      </c>
      <c r="F97" s="26"/>
      <c r="G97" s="224">
        <v>54</v>
      </c>
      <c r="H97" s="225"/>
    </row>
    <row r="98" spans="1:8" ht="20.25">
      <c r="A98" s="83">
        <v>14</v>
      </c>
      <c r="B98" s="45" t="s">
        <v>2</v>
      </c>
      <c r="C98" s="13">
        <v>10</v>
      </c>
      <c r="D98" s="26">
        <v>0.1</v>
      </c>
      <c r="E98" s="26">
        <v>7.25</v>
      </c>
      <c r="F98" s="26">
        <v>0.1</v>
      </c>
      <c r="G98" s="224">
        <v>66</v>
      </c>
      <c r="H98" s="225"/>
    </row>
    <row r="99" spans="1:8" ht="20.25">
      <c r="A99" s="83">
        <v>1</v>
      </c>
      <c r="B99" s="45" t="s">
        <v>37</v>
      </c>
      <c r="C99" s="13">
        <v>50</v>
      </c>
      <c r="D99" s="26">
        <v>3.95</v>
      </c>
      <c r="E99" s="26">
        <v>0.5</v>
      </c>
      <c r="F99" s="26">
        <v>24</v>
      </c>
      <c r="G99" s="224">
        <v>116.9</v>
      </c>
      <c r="H99" s="225"/>
    </row>
    <row r="100" spans="1:8" ht="20.25">
      <c r="A100" s="83">
        <v>338</v>
      </c>
      <c r="B100" s="28" t="s">
        <v>80</v>
      </c>
      <c r="C100" s="13">
        <v>150</v>
      </c>
      <c r="D100" s="13">
        <v>0.6</v>
      </c>
      <c r="E100" s="13">
        <v>0.6</v>
      </c>
      <c r="F100" s="13">
        <v>14.7</v>
      </c>
      <c r="G100" s="224">
        <v>66.6</v>
      </c>
      <c r="H100" s="225"/>
    </row>
    <row r="101" spans="1:8" ht="20.25">
      <c r="A101" s="85">
        <v>379</v>
      </c>
      <c r="B101" s="11" t="s">
        <v>20</v>
      </c>
      <c r="C101" s="27">
        <v>200</v>
      </c>
      <c r="D101" s="27">
        <v>0.1</v>
      </c>
      <c r="E101" s="27">
        <v>0.1</v>
      </c>
      <c r="F101" s="14">
        <v>20</v>
      </c>
      <c r="G101" s="212">
        <v>81</v>
      </c>
      <c r="H101" s="213"/>
    </row>
    <row r="102" spans="1:8" ht="20.25">
      <c r="A102" s="103"/>
      <c r="B102" s="59" t="s">
        <v>12</v>
      </c>
      <c r="C102" s="48">
        <f>SUM(C96:C101)</f>
        <v>575</v>
      </c>
      <c r="D102" s="48">
        <f>SUM(D96:D101)</f>
        <v>21.610000000000003</v>
      </c>
      <c r="E102" s="48">
        <f>SUM(E96:E101)</f>
        <v>32.370000000000005</v>
      </c>
      <c r="F102" s="48">
        <f>SUM(F96:F101)</f>
        <v>61.099999999999994</v>
      </c>
      <c r="G102" s="276">
        <f>SUM(G96:H101)</f>
        <v>622.5</v>
      </c>
      <c r="H102" s="277"/>
    </row>
    <row r="103" spans="1:8" ht="20.25">
      <c r="A103" s="99"/>
      <c r="B103" s="37"/>
      <c r="C103" s="44"/>
      <c r="D103" s="57"/>
      <c r="E103" s="57"/>
      <c r="F103" s="57"/>
      <c r="G103" s="228">
        <f>G102/2350</f>
        <v>0.2648936170212766</v>
      </c>
      <c r="H103" s="229"/>
    </row>
    <row r="104" spans="1:8" ht="20.25">
      <c r="A104" s="234" t="s">
        <v>55</v>
      </c>
      <c r="B104" s="235"/>
      <c r="C104" s="235"/>
      <c r="D104" s="235"/>
      <c r="E104" s="235"/>
      <c r="F104" s="235"/>
      <c r="G104" s="235"/>
      <c r="H104" s="236"/>
    </row>
    <row r="105" spans="1:8" ht="20.25">
      <c r="A105" s="83">
        <v>71</v>
      </c>
      <c r="B105" s="45" t="s">
        <v>69</v>
      </c>
      <c r="C105" s="26">
        <v>60</v>
      </c>
      <c r="D105" s="26">
        <v>0.66</v>
      </c>
      <c r="E105" s="26">
        <v>0.12</v>
      </c>
      <c r="F105" s="26">
        <v>1.14</v>
      </c>
      <c r="G105" s="224">
        <v>13.2</v>
      </c>
      <c r="H105" s="225"/>
    </row>
    <row r="106" spans="1:8" ht="20.25">
      <c r="A106" s="83">
        <v>102</v>
      </c>
      <c r="B106" s="45" t="s">
        <v>89</v>
      </c>
      <c r="C106" s="26">
        <v>200</v>
      </c>
      <c r="D106" s="26">
        <v>5.12</v>
      </c>
      <c r="E106" s="26">
        <v>3.6</v>
      </c>
      <c r="F106" s="26">
        <v>14.88</v>
      </c>
      <c r="G106" s="224">
        <v>112.8</v>
      </c>
      <c r="H106" s="225"/>
    </row>
    <row r="107" spans="1:8" ht="20.25">
      <c r="A107" s="83">
        <v>365</v>
      </c>
      <c r="B107" s="20" t="s">
        <v>179</v>
      </c>
      <c r="C107" s="26">
        <v>120</v>
      </c>
      <c r="D107" s="27">
        <v>14.5</v>
      </c>
      <c r="E107" s="27">
        <v>18.5</v>
      </c>
      <c r="F107" s="27">
        <v>2.8</v>
      </c>
      <c r="G107" s="244">
        <v>220</v>
      </c>
      <c r="H107" s="245"/>
    </row>
    <row r="108" spans="1:8" ht="20.25">
      <c r="A108" s="83">
        <v>469</v>
      </c>
      <c r="B108" s="45" t="s">
        <v>58</v>
      </c>
      <c r="C108" s="26">
        <v>150</v>
      </c>
      <c r="D108" s="26">
        <v>5.5</v>
      </c>
      <c r="E108" s="26">
        <v>4.8</v>
      </c>
      <c r="F108" s="26">
        <v>31.3</v>
      </c>
      <c r="G108" s="224">
        <v>191</v>
      </c>
      <c r="H108" s="225"/>
    </row>
    <row r="109" spans="1:8" ht="20.25">
      <c r="A109" s="84">
        <v>349</v>
      </c>
      <c r="B109" s="28" t="s">
        <v>63</v>
      </c>
      <c r="C109" s="13">
        <v>200</v>
      </c>
      <c r="D109" s="13"/>
      <c r="E109" s="13"/>
      <c r="F109" s="13">
        <v>29.6</v>
      </c>
      <c r="G109" s="224">
        <v>116</v>
      </c>
      <c r="H109" s="225"/>
    </row>
    <row r="110" spans="1:8" ht="20.25">
      <c r="A110" s="88" t="s">
        <v>73</v>
      </c>
      <c r="B110" s="20" t="s">
        <v>64</v>
      </c>
      <c r="C110" s="13" t="s">
        <v>65</v>
      </c>
      <c r="D110" s="13">
        <v>3.92</v>
      </c>
      <c r="E110" s="13">
        <v>0.77</v>
      </c>
      <c r="F110" s="13">
        <v>34.58</v>
      </c>
      <c r="G110" s="224">
        <v>160.9</v>
      </c>
      <c r="H110" s="225"/>
    </row>
    <row r="111" spans="1:8" ht="20.25">
      <c r="A111" s="86"/>
      <c r="B111" s="51" t="s">
        <v>14</v>
      </c>
      <c r="C111" s="67">
        <v>800</v>
      </c>
      <c r="D111" s="67">
        <f>SUM(D105:D110)</f>
        <v>29.700000000000003</v>
      </c>
      <c r="E111" s="67">
        <f>SUM(E105:E110)</f>
        <v>27.79</v>
      </c>
      <c r="F111" s="67">
        <f>SUM(F105:F110)</f>
        <v>114.3</v>
      </c>
      <c r="G111" s="274">
        <f>SUM(G105:G110)</f>
        <v>813.9</v>
      </c>
      <c r="H111" s="275"/>
    </row>
    <row r="112" spans="1:8" ht="20.25">
      <c r="A112" s="87"/>
      <c r="B112" s="43"/>
      <c r="C112" s="43"/>
      <c r="D112" s="43"/>
      <c r="E112" s="43"/>
      <c r="F112" s="43"/>
      <c r="G112" s="228">
        <f>G111/2350</f>
        <v>0.3463404255319149</v>
      </c>
      <c r="H112" s="229"/>
    </row>
    <row r="113" spans="1:8" ht="20.25">
      <c r="A113" s="285" t="s">
        <v>56</v>
      </c>
      <c r="B113" s="286"/>
      <c r="C113" s="286"/>
      <c r="D113" s="286"/>
      <c r="E113" s="286"/>
      <c r="F113" s="286"/>
      <c r="G113" s="286"/>
      <c r="H113" s="287"/>
    </row>
    <row r="114" spans="1:8" ht="20.25">
      <c r="A114" s="88">
        <v>389</v>
      </c>
      <c r="B114" s="20" t="s">
        <v>62</v>
      </c>
      <c r="C114" s="13">
        <v>200</v>
      </c>
      <c r="D114" s="29"/>
      <c r="E114" s="29"/>
      <c r="F114" s="29">
        <v>23.9</v>
      </c>
      <c r="G114" s="224">
        <v>95.1</v>
      </c>
      <c r="H114" s="225"/>
    </row>
    <row r="115" spans="1:8" ht="20.25">
      <c r="A115" s="88">
        <v>223</v>
      </c>
      <c r="B115" s="20" t="s">
        <v>48</v>
      </c>
      <c r="C115" s="26" t="s">
        <v>47</v>
      </c>
      <c r="D115" s="39">
        <v>5.1</v>
      </c>
      <c r="E115" s="39">
        <v>3.2</v>
      </c>
      <c r="F115" s="39">
        <v>39.8</v>
      </c>
      <c r="G115" s="224">
        <v>249</v>
      </c>
      <c r="H115" s="225"/>
    </row>
    <row r="116" spans="1:8" ht="20.25">
      <c r="A116" s="86"/>
      <c r="B116" s="51" t="s">
        <v>15</v>
      </c>
      <c r="C116" s="67">
        <v>320</v>
      </c>
      <c r="D116" s="61">
        <f>SUM(D114:D115)</f>
        <v>5.1</v>
      </c>
      <c r="E116" s="61">
        <f>SUM(E114:E115)</f>
        <v>3.2</v>
      </c>
      <c r="F116" s="61">
        <f>SUM(F114:F115)</f>
        <v>63.699999999999996</v>
      </c>
      <c r="G116" s="266">
        <f>SUM(G114:H115)</f>
        <v>344.1</v>
      </c>
      <c r="H116" s="267"/>
    </row>
    <row r="117" spans="1:8" ht="20.25">
      <c r="A117" s="72"/>
      <c r="B117" s="20"/>
      <c r="C117" s="20"/>
      <c r="D117" s="39"/>
      <c r="E117" s="39"/>
      <c r="F117" s="39"/>
      <c r="G117" s="228">
        <f>G116/2350</f>
        <v>0.14642553191489363</v>
      </c>
      <c r="H117" s="229"/>
    </row>
    <row r="118" spans="1:8" ht="20.25">
      <c r="A118" s="86"/>
      <c r="B118" s="53" t="s">
        <v>16</v>
      </c>
      <c r="C118" s="53">
        <f>C102+C111+C116</f>
        <v>1695</v>
      </c>
      <c r="D118" s="62">
        <f>D102+D111+D116</f>
        <v>56.410000000000004</v>
      </c>
      <c r="E118" s="62">
        <f>E102+E111+E116</f>
        <v>63.36000000000001</v>
      </c>
      <c r="F118" s="62">
        <f>F102+F111+F116</f>
        <v>239.09999999999997</v>
      </c>
      <c r="G118" s="254">
        <f>G102+G111+G116</f>
        <v>1780.5</v>
      </c>
      <c r="H118" s="255"/>
    </row>
    <row r="119" spans="1:8" ht="21" thickBot="1">
      <c r="A119" s="73"/>
      <c r="B119" s="101"/>
      <c r="C119" s="101"/>
      <c r="D119" s="101"/>
      <c r="E119" s="101"/>
      <c r="F119" s="101"/>
      <c r="G119" s="237">
        <f>G118/2350</f>
        <v>0.7576595744680851</v>
      </c>
      <c r="H119" s="238"/>
    </row>
    <row r="120" spans="1:8" ht="20.25">
      <c r="A120" s="15"/>
      <c r="B120" s="16"/>
      <c r="C120" s="17"/>
      <c r="D120" s="17"/>
      <c r="E120" s="17"/>
      <c r="F120" s="17"/>
      <c r="G120" s="17"/>
      <c r="H120" s="18"/>
    </row>
    <row r="121" spans="2:8" ht="20.25">
      <c r="B121" s="19" t="s">
        <v>43</v>
      </c>
      <c r="C121" s="19"/>
      <c r="D121" s="19"/>
      <c r="E121" s="19"/>
      <c r="F121" s="19"/>
      <c r="G121" s="19"/>
      <c r="H121" s="19"/>
    </row>
    <row r="122" spans="2:8" ht="20.25">
      <c r="B122" s="19"/>
      <c r="C122" s="19"/>
      <c r="D122" s="19"/>
      <c r="E122" s="19"/>
      <c r="F122" s="19"/>
      <c r="G122" s="19"/>
      <c r="H122" s="19"/>
    </row>
    <row r="123" spans="2:8" ht="21" thickBot="1">
      <c r="B123" s="19"/>
      <c r="C123" s="19"/>
      <c r="D123" s="19"/>
      <c r="E123" s="19"/>
      <c r="F123" s="19"/>
      <c r="G123" s="19"/>
      <c r="H123" s="19"/>
    </row>
    <row r="124" spans="1:8" ht="36.75" customHeight="1">
      <c r="A124" s="262" t="s">
        <v>35</v>
      </c>
      <c r="B124" s="264" t="s">
        <v>4</v>
      </c>
      <c r="C124" s="239" t="s">
        <v>79</v>
      </c>
      <c r="D124" s="80" t="s">
        <v>5</v>
      </c>
      <c r="E124" s="80"/>
      <c r="F124" s="80"/>
      <c r="G124" s="80" t="s">
        <v>9</v>
      </c>
      <c r="H124" s="81"/>
    </row>
    <row r="125" spans="1:8" ht="27.75" customHeight="1">
      <c r="A125" s="263"/>
      <c r="B125" s="265"/>
      <c r="C125" s="240"/>
      <c r="D125" s="11" t="s">
        <v>6</v>
      </c>
      <c r="E125" s="11" t="s">
        <v>7</v>
      </c>
      <c r="F125" s="11" t="s">
        <v>8</v>
      </c>
      <c r="G125" s="11" t="s">
        <v>10</v>
      </c>
      <c r="H125" s="82"/>
    </row>
    <row r="126" spans="1:8" ht="20.25">
      <c r="A126" s="241" t="s">
        <v>27</v>
      </c>
      <c r="B126" s="242"/>
      <c r="C126" s="242"/>
      <c r="D126" s="242"/>
      <c r="E126" s="242"/>
      <c r="F126" s="242"/>
      <c r="G126" s="242"/>
      <c r="H126" s="243"/>
    </row>
    <row r="127" spans="1:14" ht="20.25">
      <c r="A127" s="89">
        <v>223</v>
      </c>
      <c r="B127" s="45" t="s">
        <v>44</v>
      </c>
      <c r="C127" s="26" t="s">
        <v>180</v>
      </c>
      <c r="D127" s="26">
        <v>18.05</v>
      </c>
      <c r="E127" s="26">
        <v>15</v>
      </c>
      <c r="F127" s="26">
        <v>35.25</v>
      </c>
      <c r="G127" s="224">
        <v>372</v>
      </c>
      <c r="H127" s="225"/>
      <c r="N127" s="79"/>
    </row>
    <row r="128" spans="1:14" ht="20.25">
      <c r="A128" s="84">
        <v>15</v>
      </c>
      <c r="B128" s="28" t="s">
        <v>24</v>
      </c>
      <c r="C128" s="13">
        <v>15</v>
      </c>
      <c r="D128" s="13">
        <v>3.56</v>
      </c>
      <c r="E128" s="13">
        <v>4.42</v>
      </c>
      <c r="F128" s="13"/>
      <c r="G128" s="224">
        <v>54</v>
      </c>
      <c r="H128" s="225"/>
      <c r="N128" s="79"/>
    </row>
    <row r="129" spans="1:14" ht="20.25">
      <c r="A129" s="83">
        <v>14</v>
      </c>
      <c r="B129" s="45" t="s">
        <v>2</v>
      </c>
      <c r="C129" s="13">
        <v>10</v>
      </c>
      <c r="D129" s="13">
        <v>0.1</v>
      </c>
      <c r="E129" s="13">
        <v>7.25</v>
      </c>
      <c r="F129" s="13">
        <v>0.1</v>
      </c>
      <c r="G129" s="224">
        <v>66</v>
      </c>
      <c r="H129" s="225"/>
      <c r="N129" s="79"/>
    </row>
    <row r="130" spans="1:14" ht="20.25">
      <c r="A130" s="83">
        <v>1</v>
      </c>
      <c r="B130" s="45" t="s">
        <v>37</v>
      </c>
      <c r="C130" s="13">
        <v>50</v>
      </c>
      <c r="D130" s="26">
        <v>3.95</v>
      </c>
      <c r="E130" s="26">
        <v>0.5</v>
      </c>
      <c r="F130" s="26">
        <v>24</v>
      </c>
      <c r="G130" s="224">
        <v>116.9</v>
      </c>
      <c r="H130" s="225"/>
      <c r="N130" s="79"/>
    </row>
    <row r="131" spans="1:14" ht="20.25">
      <c r="A131" s="97">
        <v>382</v>
      </c>
      <c r="B131" s="31" t="s">
        <v>0</v>
      </c>
      <c r="C131" s="14">
        <v>200</v>
      </c>
      <c r="D131" s="14">
        <v>4.07</v>
      </c>
      <c r="E131" s="14">
        <v>3.54</v>
      </c>
      <c r="F131" s="14">
        <v>17.58</v>
      </c>
      <c r="G131" s="212">
        <v>118.6</v>
      </c>
      <c r="H131" s="213"/>
      <c r="N131" s="79"/>
    </row>
    <row r="132" spans="1:14" ht="20.25">
      <c r="A132" s="86"/>
      <c r="B132" s="58" t="s">
        <v>12</v>
      </c>
      <c r="C132" s="48">
        <v>505</v>
      </c>
      <c r="D132" s="67">
        <f>SUM(D127:D131)</f>
        <v>29.73</v>
      </c>
      <c r="E132" s="67">
        <f>SUM(E127:E131)</f>
        <v>30.71</v>
      </c>
      <c r="F132" s="67">
        <f>SUM(F127:F131)</f>
        <v>76.93</v>
      </c>
      <c r="G132" s="274">
        <f>SUM(G127:G131)</f>
        <v>727.5</v>
      </c>
      <c r="H132" s="275"/>
      <c r="N132" s="79"/>
    </row>
    <row r="133" spans="1:14" ht="20.25">
      <c r="A133" s="87"/>
      <c r="B133" s="37"/>
      <c r="C133" s="44"/>
      <c r="D133" s="38"/>
      <c r="E133" s="38"/>
      <c r="F133" s="38"/>
      <c r="G133" s="228">
        <f>G132/2350</f>
        <v>0.30957446808510636</v>
      </c>
      <c r="H133" s="229"/>
      <c r="N133" s="79"/>
    </row>
    <row r="134" spans="1:14" ht="20.25">
      <c r="A134" s="234" t="s">
        <v>55</v>
      </c>
      <c r="B134" s="235"/>
      <c r="C134" s="235"/>
      <c r="D134" s="235"/>
      <c r="E134" s="235"/>
      <c r="F134" s="235"/>
      <c r="G134" s="235"/>
      <c r="H134" s="236"/>
      <c r="N134" s="79"/>
    </row>
    <row r="135" spans="1:14" ht="20.25">
      <c r="A135" s="83">
        <v>70</v>
      </c>
      <c r="B135" s="45" t="s">
        <v>45</v>
      </c>
      <c r="C135" s="26">
        <v>60</v>
      </c>
      <c r="D135" s="26">
        <v>0.9</v>
      </c>
      <c r="E135" s="26"/>
      <c r="F135" s="26">
        <v>8.7</v>
      </c>
      <c r="G135" s="224">
        <v>39</v>
      </c>
      <c r="H135" s="225"/>
      <c r="N135" s="79"/>
    </row>
    <row r="136" spans="1:14" ht="20.25">
      <c r="A136" s="89">
        <v>99</v>
      </c>
      <c r="B136" s="45" t="s">
        <v>94</v>
      </c>
      <c r="C136" s="26" t="s">
        <v>81</v>
      </c>
      <c r="D136" s="26">
        <v>1.54</v>
      </c>
      <c r="E136" s="26">
        <v>5.72</v>
      </c>
      <c r="F136" s="26">
        <v>9.27</v>
      </c>
      <c r="G136" s="224">
        <v>96</v>
      </c>
      <c r="H136" s="225"/>
      <c r="N136" s="79"/>
    </row>
    <row r="137" spans="1:14" ht="20.25">
      <c r="A137" s="83">
        <v>274</v>
      </c>
      <c r="B137" s="45" t="s">
        <v>116</v>
      </c>
      <c r="C137" s="26" t="s">
        <v>38</v>
      </c>
      <c r="D137" s="26">
        <v>14.95</v>
      </c>
      <c r="E137" s="26">
        <v>20.3</v>
      </c>
      <c r="F137" s="26">
        <v>11.58</v>
      </c>
      <c r="G137" s="224">
        <v>210.3</v>
      </c>
      <c r="H137" s="225"/>
      <c r="N137" s="79"/>
    </row>
    <row r="138" spans="1:14" ht="20.25">
      <c r="A138" s="83">
        <v>126</v>
      </c>
      <c r="B138" s="45" t="s">
        <v>32</v>
      </c>
      <c r="C138" s="26">
        <v>150</v>
      </c>
      <c r="D138" s="26">
        <v>3.3</v>
      </c>
      <c r="E138" s="26">
        <v>9.1</v>
      </c>
      <c r="F138" s="26">
        <v>22.6</v>
      </c>
      <c r="G138" s="224">
        <v>189</v>
      </c>
      <c r="H138" s="225"/>
      <c r="N138" s="79"/>
    </row>
    <row r="139" spans="1:14" ht="20.25">
      <c r="A139" s="84">
        <v>388</v>
      </c>
      <c r="B139" s="28" t="s">
        <v>86</v>
      </c>
      <c r="C139" s="13">
        <v>200</v>
      </c>
      <c r="D139" s="13">
        <v>0.7</v>
      </c>
      <c r="E139" s="13">
        <v>0.3</v>
      </c>
      <c r="F139" s="13">
        <v>24.4</v>
      </c>
      <c r="G139" s="224">
        <v>103</v>
      </c>
      <c r="H139" s="225"/>
      <c r="N139" s="79"/>
    </row>
    <row r="140" spans="1:14" ht="20.25">
      <c r="A140" s="89" t="s">
        <v>73</v>
      </c>
      <c r="B140" s="20" t="s">
        <v>64</v>
      </c>
      <c r="C140" s="13" t="s">
        <v>65</v>
      </c>
      <c r="D140" s="13">
        <v>3.92</v>
      </c>
      <c r="E140" s="13">
        <v>0.77</v>
      </c>
      <c r="F140" s="13">
        <v>34.58</v>
      </c>
      <c r="G140" s="224">
        <v>160.9</v>
      </c>
      <c r="H140" s="225"/>
      <c r="N140" s="79"/>
    </row>
    <row r="141" spans="1:14" ht="20.25">
      <c r="A141" s="86"/>
      <c r="B141" s="51" t="s">
        <v>14</v>
      </c>
      <c r="C141" s="67">
        <v>785</v>
      </c>
      <c r="D141" s="67">
        <f>SUM(D135:D140)</f>
        <v>25.310000000000002</v>
      </c>
      <c r="E141" s="67">
        <f>SUM(E135:E140)</f>
        <v>36.19</v>
      </c>
      <c r="F141" s="67">
        <f>SUM(F135:F140)</f>
        <v>111.13</v>
      </c>
      <c r="G141" s="274">
        <f>SUM(G135:G140)</f>
        <v>798.1999999999999</v>
      </c>
      <c r="H141" s="275"/>
      <c r="N141" s="79"/>
    </row>
    <row r="142" spans="1:14" ht="20.25">
      <c r="A142" s="87"/>
      <c r="B142" s="43"/>
      <c r="C142" s="43"/>
      <c r="D142" s="38"/>
      <c r="E142" s="38"/>
      <c r="F142" s="38"/>
      <c r="G142" s="228">
        <f>G141/2350</f>
        <v>0.3396595744680851</v>
      </c>
      <c r="H142" s="229"/>
      <c r="N142" s="79"/>
    </row>
    <row r="143" spans="1:14" ht="20.25">
      <c r="A143" s="234" t="s">
        <v>56</v>
      </c>
      <c r="B143" s="235"/>
      <c r="C143" s="235"/>
      <c r="D143" s="235"/>
      <c r="E143" s="235"/>
      <c r="F143" s="235"/>
      <c r="G143" s="235"/>
      <c r="H143" s="236"/>
      <c r="N143" s="79"/>
    </row>
    <row r="144" spans="1:14" ht="20.25">
      <c r="A144" s="89">
        <v>386</v>
      </c>
      <c r="B144" s="28" t="s">
        <v>183</v>
      </c>
      <c r="C144" s="26">
        <v>200</v>
      </c>
      <c r="D144" s="13">
        <v>2.7</v>
      </c>
      <c r="E144" s="13">
        <v>2.5</v>
      </c>
      <c r="F144" s="13">
        <v>10.8</v>
      </c>
      <c r="G144" s="224">
        <v>79</v>
      </c>
      <c r="H144" s="225"/>
      <c r="N144" s="79"/>
    </row>
    <row r="145" spans="1:14" ht="20.25">
      <c r="A145" s="83">
        <v>260</v>
      </c>
      <c r="B145" s="20" t="s">
        <v>188</v>
      </c>
      <c r="C145" s="26">
        <v>100</v>
      </c>
      <c r="D145" s="26">
        <v>7.76</v>
      </c>
      <c r="E145" s="26">
        <v>4.72</v>
      </c>
      <c r="F145" s="26">
        <v>26.88</v>
      </c>
      <c r="G145" s="224">
        <v>262</v>
      </c>
      <c r="H145" s="225"/>
      <c r="N145" s="79"/>
    </row>
    <row r="146" spans="1:14" ht="20.25">
      <c r="A146" s="72"/>
      <c r="B146" s="28"/>
      <c r="C146" s="13"/>
      <c r="D146" s="13"/>
      <c r="E146" s="13"/>
      <c r="F146" s="13"/>
      <c r="G146" s="224"/>
      <c r="H146" s="225"/>
      <c r="N146" s="79"/>
    </row>
    <row r="147" spans="1:14" ht="20.25">
      <c r="A147" s="86"/>
      <c r="B147" s="51" t="s">
        <v>15</v>
      </c>
      <c r="C147" s="67">
        <v>300</v>
      </c>
      <c r="D147" s="67">
        <f>SUM(D144:D146)</f>
        <v>10.46</v>
      </c>
      <c r="E147" s="67">
        <f>SUM(E144:E146)</f>
        <v>7.22</v>
      </c>
      <c r="F147" s="67">
        <f>SUM(F144:F146)</f>
        <v>37.68</v>
      </c>
      <c r="G147" s="274">
        <f>SUM(G144:G146)</f>
        <v>341</v>
      </c>
      <c r="H147" s="275"/>
      <c r="N147" s="79"/>
    </row>
    <row r="148" spans="1:8" ht="20.25">
      <c r="A148" s="72"/>
      <c r="B148" s="20"/>
      <c r="C148" s="20"/>
      <c r="D148" s="26"/>
      <c r="E148" s="26"/>
      <c r="F148" s="26"/>
      <c r="G148" s="228">
        <f>G147/2350</f>
        <v>0.1451063829787234</v>
      </c>
      <c r="H148" s="229"/>
    </row>
    <row r="149" spans="1:8" ht="20.25">
      <c r="A149" s="102"/>
      <c r="B149" s="53" t="s">
        <v>16</v>
      </c>
      <c r="C149" s="55">
        <f>C132+C141+C147</f>
        <v>1590</v>
      </c>
      <c r="D149" s="55">
        <f>D132+D141+D147</f>
        <v>65.5</v>
      </c>
      <c r="E149" s="55">
        <f>E132+E141+E147</f>
        <v>74.12</v>
      </c>
      <c r="F149" s="55">
        <f>F132+F141+F147</f>
        <v>225.74</v>
      </c>
      <c r="G149" s="254">
        <f>G132+G141+G147</f>
        <v>1866.6999999999998</v>
      </c>
      <c r="H149" s="255"/>
    </row>
    <row r="150" spans="1:8" ht="21" thickBot="1">
      <c r="A150" s="73"/>
      <c r="B150" s="101"/>
      <c r="C150" s="101"/>
      <c r="D150" s="101"/>
      <c r="E150" s="101"/>
      <c r="F150" s="101"/>
      <c r="G150" s="237">
        <f>G149/2350</f>
        <v>0.7943404255319149</v>
      </c>
      <c r="H150" s="238"/>
    </row>
    <row r="151" spans="1:8" ht="20.25">
      <c r="A151" s="15"/>
      <c r="B151" s="16"/>
      <c r="C151" s="17"/>
      <c r="D151" s="17"/>
      <c r="E151" s="17"/>
      <c r="F151" s="17"/>
      <c r="G151" s="17"/>
      <c r="H151" s="18"/>
    </row>
    <row r="152" spans="2:8" ht="20.25">
      <c r="B152" s="19" t="s">
        <v>46</v>
      </c>
      <c r="C152" s="19"/>
      <c r="D152" s="19"/>
      <c r="E152" s="19"/>
      <c r="F152" s="19"/>
      <c r="G152" s="19"/>
      <c r="H152" s="19"/>
    </row>
    <row r="153" spans="2:8" ht="20.25">
      <c r="B153" s="19"/>
      <c r="C153" s="19"/>
      <c r="D153" s="19"/>
      <c r="E153" s="19"/>
      <c r="F153" s="19"/>
      <c r="G153" s="19"/>
      <c r="H153" s="19"/>
    </row>
    <row r="154" spans="2:8" ht="21" thickBot="1">
      <c r="B154" s="19"/>
      <c r="C154" s="19"/>
      <c r="D154" s="19"/>
      <c r="E154" s="19"/>
      <c r="F154" s="19"/>
      <c r="G154" s="19"/>
      <c r="H154" s="19"/>
    </row>
    <row r="155" spans="1:8" ht="40.5" customHeight="1">
      <c r="A155" s="262" t="s">
        <v>35</v>
      </c>
      <c r="B155" s="264" t="s">
        <v>4</v>
      </c>
      <c r="C155" s="239" t="s">
        <v>79</v>
      </c>
      <c r="D155" s="80" t="s">
        <v>5</v>
      </c>
      <c r="E155" s="80"/>
      <c r="F155" s="80"/>
      <c r="G155" s="80" t="s">
        <v>9</v>
      </c>
      <c r="H155" s="81"/>
    </row>
    <row r="156" spans="1:8" ht="20.25">
      <c r="A156" s="263"/>
      <c r="B156" s="265"/>
      <c r="C156" s="240"/>
      <c r="D156" s="11" t="s">
        <v>6</v>
      </c>
      <c r="E156" s="11" t="s">
        <v>7</v>
      </c>
      <c r="F156" s="11" t="s">
        <v>8</v>
      </c>
      <c r="G156" s="11" t="s">
        <v>10</v>
      </c>
      <c r="H156" s="82"/>
    </row>
    <row r="157" spans="1:8" ht="20.25">
      <c r="A157" s="271" t="s">
        <v>28</v>
      </c>
      <c r="B157" s="272"/>
      <c r="C157" s="272"/>
      <c r="D157" s="272"/>
      <c r="E157" s="272"/>
      <c r="F157" s="272"/>
      <c r="G157" s="272"/>
      <c r="H157" s="273"/>
    </row>
    <row r="158" spans="1:8" ht="20.25">
      <c r="A158" s="83">
        <v>174</v>
      </c>
      <c r="B158" s="20" t="s">
        <v>112</v>
      </c>
      <c r="C158" s="26" t="s">
        <v>67</v>
      </c>
      <c r="D158" s="26">
        <v>6.45</v>
      </c>
      <c r="E158" s="26">
        <v>9.09</v>
      </c>
      <c r="F158" s="26">
        <v>43.56</v>
      </c>
      <c r="G158" s="224">
        <v>283.06</v>
      </c>
      <c r="H158" s="225"/>
    </row>
    <row r="159" spans="1:8" ht="20.25">
      <c r="A159" s="83">
        <v>209</v>
      </c>
      <c r="B159" s="20" t="s">
        <v>71</v>
      </c>
      <c r="C159" s="26">
        <v>40</v>
      </c>
      <c r="D159" s="26">
        <v>5.1</v>
      </c>
      <c r="E159" s="26">
        <v>4.6</v>
      </c>
      <c r="F159" s="26">
        <v>0.3</v>
      </c>
      <c r="G159" s="224">
        <v>63</v>
      </c>
      <c r="H159" s="225"/>
    </row>
    <row r="160" spans="1:8" ht="20.25">
      <c r="A160" s="83">
        <v>14</v>
      </c>
      <c r="B160" s="20" t="s">
        <v>2</v>
      </c>
      <c r="C160" s="13">
        <v>10</v>
      </c>
      <c r="D160" s="13">
        <v>0.1</v>
      </c>
      <c r="E160" s="13">
        <v>7.25</v>
      </c>
      <c r="F160" s="13">
        <v>0.1</v>
      </c>
      <c r="G160" s="224">
        <v>66</v>
      </c>
      <c r="H160" s="225"/>
    </row>
    <row r="161" spans="1:8" ht="20.25">
      <c r="A161" s="83">
        <v>1</v>
      </c>
      <c r="B161" s="45" t="s">
        <v>37</v>
      </c>
      <c r="C161" s="13">
        <v>50</v>
      </c>
      <c r="D161" s="13">
        <v>3.95</v>
      </c>
      <c r="E161" s="13">
        <v>0.5</v>
      </c>
      <c r="F161" s="13">
        <v>24</v>
      </c>
      <c r="G161" s="224">
        <v>116.9</v>
      </c>
      <c r="H161" s="225"/>
    </row>
    <row r="162" spans="1:8" ht="20.25">
      <c r="A162" s="85">
        <v>377</v>
      </c>
      <c r="B162" s="20" t="s">
        <v>70</v>
      </c>
      <c r="C162" s="26">
        <v>200</v>
      </c>
      <c r="D162" s="26">
        <v>0.2</v>
      </c>
      <c r="E162" s="54"/>
      <c r="F162" s="26">
        <v>10.2</v>
      </c>
      <c r="G162" s="268">
        <v>41</v>
      </c>
      <c r="H162" s="251"/>
    </row>
    <row r="163" spans="1:8" ht="23.25" customHeight="1">
      <c r="A163" s="98"/>
      <c r="B163" s="51" t="s">
        <v>12</v>
      </c>
      <c r="C163" s="48">
        <v>525</v>
      </c>
      <c r="D163" s="67">
        <f>SUM(D158:D162)</f>
        <v>15.8</v>
      </c>
      <c r="E163" s="67">
        <f>SUM(E158:E162)</f>
        <v>21.439999999999998</v>
      </c>
      <c r="F163" s="67">
        <f>SUM(F158:F162)</f>
        <v>78.16000000000001</v>
      </c>
      <c r="G163" s="269">
        <f>SUM(G158:H162)</f>
        <v>569.96</v>
      </c>
      <c r="H163" s="270"/>
    </row>
    <row r="164" spans="1:8" ht="23.25" customHeight="1">
      <c r="A164" s="99"/>
      <c r="B164" s="43"/>
      <c r="C164" s="44"/>
      <c r="D164" s="43"/>
      <c r="E164" s="43"/>
      <c r="F164" s="43"/>
      <c r="G164" s="228">
        <f>G163/2350</f>
        <v>0.24253617021276597</v>
      </c>
      <c r="H164" s="229"/>
    </row>
    <row r="165" spans="1:8" ht="20.25">
      <c r="A165" s="234" t="s">
        <v>55</v>
      </c>
      <c r="B165" s="235"/>
      <c r="C165" s="235"/>
      <c r="D165" s="235"/>
      <c r="E165" s="235"/>
      <c r="F165" s="235"/>
      <c r="G165" s="235"/>
      <c r="H165" s="236"/>
    </row>
    <row r="166" spans="1:8" ht="20.25">
      <c r="A166" s="83">
        <v>71</v>
      </c>
      <c r="B166" s="45" t="s">
        <v>69</v>
      </c>
      <c r="C166" s="26">
        <v>60</v>
      </c>
      <c r="D166" s="26">
        <v>0.66</v>
      </c>
      <c r="E166" s="26">
        <v>0.12</v>
      </c>
      <c r="F166" s="26">
        <v>1.14</v>
      </c>
      <c r="G166" s="224">
        <v>13.2</v>
      </c>
      <c r="H166" s="225"/>
    </row>
    <row r="167" spans="1:8" ht="20.25">
      <c r="A167" s="83">
        <v>166</v>
      </c>
      <c r="B167" s="20" t="s">
        <v>170</v>
      </c>
      <c r="C167" s="26">
        <v>200</v>
      </c>
      <c r="D167" s="26">
        <v>3.12</v>
      </c>
      <c r="E167" s="26">
        <v>2.24</v>
      </c>
      <c r="F167" s="26">
        <v>16</v>
      </c>
      <c r="G167" s="224">
        <v>96.8</v>
      </c>
      <c r="H167" s="225"/>
    </row>
    <row r="168" spans="1:8" ht="20.25">
      <c r="A168" s="88">
        <v>437</v>
      </c>
      <c r="B168" s="20" t="s">
        <v>90</v>
      </c>
      <c r="C168" s="26" t="s">
        <v>61</v>
      </c>
      <c r="D168" s="26">
        <v>6.58</v>
      </c>
      <c r="E168" s="26">
        <v>8.48</v>
      </c>
      <c r="F168" s="26">
        <v>15.27</v>
      </c>
      <c r="G168" s="224">
        <v>180.4</v>
      </c>
      <c r="H168" s="225"/>
    </row>
    <row r="169" spans="1:8" ht="20.25">
      <c r="A169" s="88">
        <v>198</v>
      </c>
      <c r="B169" s="20" t="s">
        <v>29</v>
      </c>
      <c r="C169" s="26">
        <v>150</v>
      </c>
      <c r="D169" s="26">
        <v>11.8</v>
      </c>
      <c r="E169" s="26">
        <v>2.8</v>
      </c>
      <c r="F169" s="26">
        <v>25.7</v>
      </c>
      <c r="G169" s="224">
        <v>178.3</v>
      </c>
      <c r="H169" s="225"/>
    </row>
    <row r="170" spans="1:8" ht="20.25">
      <c r="A170" s="88">
        <v>389</v>
      </c>
      <c r="B170" s="20" t="s">
        <v>182</v>
      </c>
      <c r="C170" s="26">
        <v>200</v>
      </c>
      <c r="D170" s="26">
        <v>1</v>
      </c>
      <c r="E170" s="26"/>
      <c r="F170" s="26">
        <v>25.4</v>
      </c>
      <c r="G170" s="224">
        <v>110</v>
      </c>
      <c r="H170" s="225"/>
    </row>
    <row r="171" spans="1:8" ht="20.25">
      <c r="A171" s="88" t="s">
        <v>73</v>
      </c>
      <c r="B171" s="20" t="s">
        <v>64</v>
      </c>
      <c r="C171" s="13" t="s">
        <v>65</v>
      </c>
      <c r="D171" s="13">
        <v>3.92</v>
      </c>
      <c r="E171" s="13">
        <v>0.77</v>
      </c>
      <c r="F171" s="13">
        <v>34.58</v>
      </c>
      <c r="G171" s="224">
        <v>160.9</v>
      </c>
      <c r="H171" s="225"/>
    </row>
    <row r="172" spans="1:8" ht="20.25">
      <c r="A172" s="86"/>
      <c r="B172" s="51" t="s">
        <v>14</v>
      </c>
      <c r="C172" s="67">
        <v>820</v>
      </c>
      <c r="D172" s="67">
        <f>SUM(D166:D171)</f>
        <v>27.08</v>
      </c>
      <c r="E172" s="67">
        <f>SUM(E166:E171)</f>
        <v>14.41</v>
      </c>
      <c r="F172" s="67">
        <f>SUM(F166:F171)</f>
        <v>118.08999999999999</v>
      </c>
      <c r="G172" s="266">
        <f>SUM(G166:H171)</f>
        <v>739.6</v>
      </c>
      <c r="H172" s="267"/>
    </row>
    <row r="173" spans="1:8" ht="20.25">
      <c r="A173" s="87"/>
      <c r="B173" s="43"/>
      <c r="C173" s="43"/>
      <c r="D173" s="43"/>
      <c r="E173" s="43"/>
      <c r="F173" s="43"/>
      <c r="G173" s="228">
        <f>G172/2350</f>
        <v>0.31472340425531914</v>
      </c>
      <c r="H173" s="229"/>
    </row>
    <row r="174" spans="1:8" ht="20.25">
      <c r="A174" s="234" t="s">
        <v>56</v>
      </c>
      <c r="B174" s="235"/>
      <c r="C174" s="235"/>
      <c r="D174" s="235"/>
      <c r="E174" s="235"/>
      <c r="F174" s="235"/>
      <c r="G174" s="235"/>
      <c r="H174" s="236"/>
    </row>
    <row r="175" spans="1:8" ht="20.25">
      <c r="A175" s="96"/>
      <c r="B175" s="28"/>
      <c r="C175" s="13"/>
      <c r="D175" s="13"/>
      <c r="E175" s="13"/>
      <c r="F175" s="13"/>
      <c r="G175" s="224"/>
      <c r="H175" s="225"/>
    </row>
    <row r="176" spans="1:8" ht="20.25">
      <c r="A176" s="88">
        <v>437</v>
      </c>
      <c r="B176" s="20" t="s">
        <v>42</v>
      </c>
      <c r="C176" s="13">
        <v>100</v>
      </c>
      <c r="D176" s="39">
        <v>7.76</v>
      </c>
      <c r="E176" s="39">
        <v>4.72</v>
      </c>
      <c r="F176" s="39">
        <v>26.88</v>
      </c>
      <c r="G176" s="224">
        <v>262</v>
      </c>
      <c r="H176" s="225"/>
    </row>
    <row r="177" spans="1:8" ht="20.25">
      <c r="A177" s="88">
        <v>640</v>
      </c>
      <c r="B177" s="20" t="s">
        <v>91</v>
      </c>
      <c r="C177" s="26">
        <v>200</v>
      </c>
      <c r="D177" s="26">
        <v>0.1</v>
      </c>
      <c r="E177" s="26"/>
      <c r="F177" s="26">
        <v>29.4</v>
      </c>
      <c r="G177" s="230">
        <v>118</v>
      </c>
      <c r="H177" s="231"/>
    </row>
    <row r="178" spans="1:8" ht="20.25">
      <c r="A178" s="91"/>
      <c r="B178" s="51" t="s">
        <v>15</v>
      </c>
      <c r="C178" s="67">
        <v>300</v>
      </c>
      <c r="D178" s="67">
        <f>SUM(D175:D177)</f>
        <v>7.859999999999999</v>
      </c>
      <c r="E178" s="67">
        <f>SUM(E175:E177)</f>
        <v>4.72</v>
      </c>
      <c r="F178" s="67">
        <f>SUM(F175:F177)</f>
        <v>56.28</v>
      </c>
      <c r="G178" s="274">
        <f>SUM(G175:H177)</f>
        <v>380</v>
      </c>
      <c r="H178" s="275"/>
    </row>
    <row r="179" spans="1:8" ht="20.25">
      <c r="A179" s="117"/>
      <c r="B179" s="20"/>
      <c r="C179" s="20"/>
      <c r="D179" s="26"/>
      <c r="E179" s="26"/>
      <c r="F179" s="26"/>
      <c r="G179" s="228">
        <f>G178/2350</f>
        <v>0.16170212765957448</v>
      </c>
      <c r="H179" s="229"/>
    </row>
    <row r="180" spans="1:8" ht="20.25">
      <c r="A180" s="100"/>
      <c r="B180" s="52" t="s">
        <v>16</v>
      </c>
      <c r="C180" s="52">
        <f>C163+C172+C178</f>
        <v>1645</v>
      </c>
      <c r="D180" s="64">
        <f>D172+D178+D163</f>
        <v>50.739999999999995</v>
      </c>
      <c r="E180" s="64">
        <f>E172+E178+E163</f>
        <v>40.56999999999999</v>
      </c>
      <c r="F180" s="64">
        <f>F172+F178+F163</f>
        <v>252.53000000000003</v>
      </c>
      <c r="G180" s="260">
        <f>G172+G178+G163</f>
        <v>1689.56</v>
      </c>
      <c r="H180" s="261"/>
    </row>
    <row r="181" spans="1:8" ht="21" thickBot="1">
      <c r="A181" s="73"/>
      <c r="B181" s="101"/>
      <c r="C181" s="101"/>
      <c r="D181" s="101"/>
      <c r="E181" s="101"/>
      <c r="F181" s="101"/>
      <c r="G181" s="237">
        <f>G180/2350</f>
        <v>0.7189617021276595</v>
      </c>
      <c r="H181" s="238"/>
    </row>
    <row r="182" spans="1:8" ht="20.25">
      <c r="A182" s="15"/>
      <c r="B182" s="16"/>
      <c r="C182" s="17"/>
      <c r="D182" s="17"/>
      <c r="E182" s="17"/>
      <c r="F182" s="17"/>
      <c r="G182" s="17"/>
      <c r="H182" s="18"/>
    </row>
    <row r="183" spans="2:8" ht="20.25">
      <c r="B183" s="10" t="s">
        <v>57</v>
      </c>
      <c r="C183" s="10"/>
      <c r="D183" s="10"/>
      <c r="E183" s="10"/>
      <c r="F183" s="10"/>
      <c r="G183" s="10"/>
      <c r="H183" s="10"/>
    </row>
    <row r="184" spans="2:8" ht="20.25">
      <c r="B184" s="10"/>
      <c r="C184" s="10"/>
      <c r="D184" s="10"/>
      <c r="E184" s="10"/>
      <c r="F184" s="10"/>
      <c r="G184" s="10"/>
      <c r="H184" s="10"/>
    </row>
    <row r="185" spans="2:8" ht="21" thickBot="1">
      <c r="B185" s="10"/>
      <c r="C185" s="10"/>
      <c r="D185" s="10"/>
      <c r="E185" s="10"/>
      <c r="F185" s="10"/>
      <c r="G185" s="10"/>
      <c r="H185" s="10"/>
    </row>
    <row r="186" spans="1:8" ht="44.25" customHeight="1">
      <c r="A186" s="262" t="s">
        <v>35</v>
      </c>
      <c r="B186" s="264" t="s">
        <v>4</v>
      </c>
      <c r="C186" s="239" t="s">
        <v>79</v>
      </c>
      <c r="D186" s="80" t="s">
        <v>5</v>
      </c>
      <c r="E186" s="80"/>
      <c r="F186" s="80"/>
      <c r="G186" s="80" t="s">
        <v>9</v>
      </c>
      <c r="H186" s="81"/>
    </row>
    <row r="187" spans="1:8" ht="20.25">
      <c r="A187" s="263"/>
      <c r="B187" s="265"/>
      <c r="C187" s="240"/>
      <c r="D187" s="11" t="s">
        <v>6</v>
      </c>
      <c r="E187" s="11" t="s">
        <v>7</v>
      </c>
      <c r="F187" s="11" t="s">
        <v>8</v>
      </c>
      <c r="G187" s="11" t="s">
        <v>10</v>
      </c>
      <c r="H187" s="82"/>
    </row>
    <row r="188" spans="1:8" ht="23.25" customHeight="1">
      <c r="A188" s="241" t="s">
        <v>30</v>
      </c>
      <c r="B188" s="242"/>
      <c r="C188" s="242"/>
      <c r="D188" s="242"/>
      <c r="E188" s="242"/>
      <c r="F188" s="242"/>
      <c r="G188" s="242"/>
      <c r="H188" s="243"/>
    </row>
    <row r="189" spans="1:8" ht="20.25">
      <c r="A189" s="83">
        <v>181</v>
      </c>
      <c r="B189" s="45" t="s">
        <v>113</v>
      </c>
      <c r="C189" s="26" t="s">
        <v>67</v>
      </c>
      <c r="D189" s="26">
        <v>8.06</v>
      </c>
      <c r="E189" s="26">
        <v>9.09</v>
      </c>
      <c r="F189" s="26">
        <v>41.94</v>
      </c>
      <c r="G189" s="230">
        <v>283.06</v>
      </c>
      <c r="H189" s="231"/>
    </row>
    <row r="190" spans="1:8" ht="20.25">
      <c r="A190" s="84">
        <v>15</v>
      </c>
      <c r="B190" s="30" t="s">
        <v>24</v>
      </c>
      <c r="C190" s="13">
        <v>15</v>
      </c>
      <c r="D190" s="13">
        <v>3.56</v>
      </c>
      <c r="E190" s="13">
        <v>4.42</v>
      </c>
      <c r="F190" s="13"/>
      <c r="G190" s="224">
        <v>54</v>
      </c>
      <c r="H190" s="225"/>
    </row>
    <row r="191" spans="1:8" ht="20.25">
      <c r="A191" s="83">
        <v>14</v>
      </c>
      <c r="B191" s="45" t="s">
        <v>2</v>
      </c>
      <c r="C191" s="13">
        <v>10</v>
      </c>
      <c r="D191" s="13">
        <v>0.1</v>
      </c>
      <c r="E191" s="13">
        <v>7.25</v>
      </c>
      <c r="F191" s="13">
        <v>0.1</v>
      </c>
      <c r="G191" s="224">
        <v>66</v>
      </c>
      <c r="H191" s="225"/>
    </row>
    <row r="192" spans="1:8" ht="20.25">
      <c r="A192" s="83">
        <v>1</v>
      </c>
      <c r="B192" s="45" t="s">
        <v>11</v>
      </c>
      <c r="C192" s="13">
        <v>50</v>
      </c>
      <c r="D192" s="13">
        <v>3.95</v>
      </c>
      <c r="E192" s="13">
        <v>0.5</v>
      </c>
      <c r="F192" s="13">
        <v>24</v>
      </c>
      <c r="G192" s="224">
        <v>116.9</v>
      </c>
      <c r="H192" s="225"/>
    </row>
    <row r="193" spans="1:8" ht="20.25">
      <c r="A193" s="97">
        <v>382</v>
      </c>
      <c r="B193" s="31" t="s">
        <v>0</v>
      </c>
      <c r="C193" s="14">
        <v>200</v>
      </c>
      <c r="D193" s="14">
        <v>4.07</v>
      </c>
      <c r="E193" s="14">
        <v>3.54</v>
      </c>
      <c r="F193" s="14">
        <v>17.58</v>
      </c>
      <c r="G193" s="212">
        <v>118.6</v>
      </c>
      <c r="H193" s="213"/>
    </row>
    <row r="194" spans="1:8" ht="20.25">
      <c r="A194" s="98"/>
      <c r="B194" s="51" t="s">
        <v>12</v>
      </c>
      <c r="C194" s="48">
        <v>500</v>
      </c>
      <c r="D194" s="67">
        <f>SUM(D189:D193)</f>
        <v>19.740000000000002</v>
      </c>
      <c r="E194" s="67">
        <f>SUM(E189:E193)</f>
        <v>24.799999999999997</v>
      </c>
      <c r="F194" s="67">
        <f>SUM(F189:F193)</f>
        <v>83.61999999999999</v>
      </c>
      <c r="G194" s="232">
        <f>SUM(G189:H193)</f>
        <v>638.5600000000001</v>
      </c>
      <c r="H194" s="233"/>
    </row>
    <row r="195" spans="1:8" ht="20.25">
      <c r="A195" s="99"/>
      <c r="B195" s="43"/>
      <c r="C195" s="44"/>
      <c r="D195" s="43"/>
      <c r="E195" s="43"/>
      <c r="F195" s="43"/>
      <c r="G195" s="228">
        <f>G194/2350</f>
        <v>0.2717276595744681</v>
      </c>
      <c r="H195" s="229"/>
    </row>
    <row r="196" spans="1:8" ht="20.25">
      <c r="A196" s="234" t="s">
        <v>55</v>
      </c>
      <c r="B196" s="235"/>
      <c r="C196" s="235"/>
      <c r="D196" s="235"/>
      <c r="E196" s="235"/>
      <c r="F196" s="235"/>
      <c r="G196" s="235"/>
      <c r="H196" s="236"/>
    </row>
    <row r="197" spans="1:8" ht="20.25">
      <c r="A197" s="83">
        <v>71</v>
      </c>
      <c r="B197" s="20" t="s">
        <v>13</v>
      </c>
      <c r="C197" s="26">
        <v>60</v>
      </c>
      <c r="D197" s="26">
        <v>0.42</v>
      </c>
      <c r="E197" s="26">
        <v>0.06</v>
      </c>
      <c r="F197" s="26">
        <v>1.14</v>
      </c>
      <c r="G197" s="224">
        <v>7.2</v>
      </c>
      <c r="H197" s="225"/>
    </row>
    <row r="198" spans="1:8" ht="20.25">
      <c r="A198" s="83" t="s">
        <v>36</v>
      </c>
      <c r="B198" s="20" t="s">
        <v>189</v>
      </c>
      <c r="C198" s="26">
        <v>200</v>
      </c>
      <c r="D198" s="26">
        <v>3.56</v>
      </c>
      <c r="E198" s="26">
        <v>3.12</v>
      </c>
      <c r="F198" s="26">
        <v>14.57</v>
      </c>
      <c r="G198" s="230">
        <v>97.32</v>
      </c>
      <c r="H198" s="231"/>
    </row>
    <row r="199" spans="1:8" ht="20.25">
      <c r="A199" s="83">
        <v>294</v>
      </c>
      <c r="B199" s="20" t="s">
        <v>87</v>
      </c>
      <c r="C199" s="13">
        <v>90</v>
      </c>
      <c r="D199" s="26">
        <v>16.74</v>
      </c>
      <c r="E199" s="26">
        <v>12.78</v>
      </c>
      <c r="F199" s="26">
        <v>15.3</v>
      </c>
      <c r="G199" s="224">
        <v>243</v>
      </c>
      <c r="H199" s="225"/>
    </row>
    <row r="200" spans="1:8" ht="20.25">
      <c r="A200" s="89">
        <v>139</v>
      </c>
      <c r="B200" s="20" t="s">
        <v>1</v>
      </c>
      <c r="C200" s="26">
        <v>150</v>
      </c>
      <c r="D200" s="65">
        <v>3.32</v>
      </c>
      <c r="E200" s="65">
        <v>4.7</v>
      </c>
      <c r="F200" s="65">
        <v>14.5</v>
      </c>
      <c r="G200" s="230">
        <v>125.9</v>
      </c>
      <c r="H200" s="231"/>
    </row>
    <row r="201" spans="1:8" ht="20.25">
      <c r="A201" s="84">
        <v>349</v>
      </c>
      <c r="B201" s="28" t="s">
        <v>63</v>
      </c>
      <c r="C201" s="13">
        <v>200</v>
      </c>
      <c r="D201" s="13"/>
      <c r="E201" s="13"/>
      <c r="F201" s="13">
        <v>29.6</v>
      </c>
      <c r="G201" s="224">
        <v>116</v>
      </c>
      <c r="H201" s="225"/>
    </row>
    <row r="202" spans="1:8" ht="20.25">
      <c r="A202" s="88" t="s">
        <v>73</v>
      </c>
      <c r="B202" s="20" t="s">
        <v>64</v>
      </c>
      <c r="C202" s="13" t="s">
        <v>65</v>
      </c>
      <c r="D202" s="13">
        <v>3.92</v>
      </c>
      <c r="E202" s="13">
        <v>0.77</v>
      </c>
      <c r="F202" s="13">
        <v>34.58</v>
      </c>
      <c r="G202" s="224">
        <v>160.9</v>
      </c>
      <c r="H202" s="225"/>
    </row>
    <row r="203" spans="1:8" ht="20.25">
      <c r="A203" s="90"/>
      <c r="B203" s="51" t="s">
        <v>14</v>
      </c>
      <c r="C203" s="67">
        <v>770</v>
      </c>
      <c r="D203" s="67">
        <f>SUM(D197:D202)</f>
        <v>27.96</v>
      </c>
      <c r="E203" s="67">
        <f>SUM(E197:E202)</f>
        <v>21.43</v>
      </c>
      <c r="F203" s="67">
        <f>SUM(F197:F202)</f>
        <v>109.69000000000001</v>
      </c>
      <c r="G203" s="256">
        <f>SUM(G197:H202)</f>
        <v>750.3199999999999</v>
      </c>
      <c r="H203" s="257"/>
    </row>
    <row r="204" spans="1:8" ht="20.25">
      <c r="A204" s="87"/>
      <c r="B204" s="43"/>
      <c r="C204" s="38"/>
      <c r="D204" s="43"/>
      <c r="E204" s="43"/>
      <c r="F204" s="43"/>
      <c r="G204" s="228">
        <f>G203/2350</f>
        <v>0.3192851063829787</v>
      </c>
      <c r="H204" s="229"/>
    </row>
    <row r="205" spans="1:8" ht="20.25">
      <c r="A205" s="234" t="s">
        <v>56</v>
      </c>
      <c r="B205" s="235"/>
      <c r="C205" s="235"/>
      <c r="D205" s="235"/>
      <c r="E205" s="235"/>
      <c r="F205" s="235"/>
      <c r="G205" s="235"/>
      <c r="H205" s="236"/>
    </row>
    <row r="206" spans="1:8" ht="20.25">
      <c r="A206" s="84" t="s">
        <v>73</v>
      </c>
      <c r="B206" s="28" t="s">
        <v>97</v>
      </c>
      <c r="C206" s="13">
        <v>40</v>
      </c>
      <c r="D206" s="13">
        <v>3</v>
      </c>
      <c r="E206" s="13">
        <v>3.92</v>
      </c>
      <c r="F206" s="13">
        <v>29.76</v>
      </c>
      <c r="G206" s="224">
        <v>166.8</v>
      </c>
      <c r="H206" s="225"/>
    </row>
    <row r="207" spans="1:8" ht="20.25">
      <c r="A207" s="96">
        <v>338</v>
      </c>
      <c r="B207" s="28" t="s">
        <v>80</v>
      </c>
      <c r="C207" s="13">
        <v>200</v>
      </c>
      <c r="D207" s="13">
        <v>0.8</v>
      </c>
      <c r="E207" s="13">
        <v>0.8</v>
      </c>
      <c r="F207" s="13">
        <v>19.6</v>
      </c>
      <c r="G207" s="224">
        <v>88.8</v>
      </c>
      <c r="H207" s="225"/>
    </row>
    <row r="208" spans="1:8" ht="20.25">
      <c r="A208" s="89">
        <v>386</v>
      </c>
      <c r="B208" s="28" t="s">
        <v>183</v>
      </c>
      <c r="C208" s="26">
        <v>200</v>
      </c>
      <c r="D208" s="13">
        <v>2.7</v>
      </c>
      <c r="E208" s="13">
        <v>2.5</v>
      </c>
      <c r="F208" s="13">
        <v>10.8</v>
      </c>
      <c r="G208" s="224">
        <v>79</v>
      </c>
      <c r="H208" s="225"/>
    </row>
    <row r="209" spans="1:8" ht="20.25">
      <c r="A209" s="91"/>
      <c r="B209" s="51" t="s">
        <v>15</v>
      </c>
      <c r="C209" s="67">
        <v>440</v>
      </c>
      <c r="D209" s="67">
        <f>SUM(D206:D208)</f>
        <v>6.5</v>
      </c>
      <c r="E209" s="187">
        <f>SUM(E206:E208)</f>
        <v>7.22</v>
      </c>
      <c r="F209" s="187">
        <f>SUM(F206:F208)</f>
        <v>60.16</v>
      </c>
      <c r="G209" s="226">
        <f>SUM(G206:H208)</f>
        <v>334.6</v>
      </c>
      <c r="H209" s="227"/>
    </row>
    <row r="210" spans="1:8" ht="20.25">
      <c r="A210" s="117"/>
      <c r="B210" s="20"/>
      <c r="C210" s="20"/>
      <c r="D210" s="20"/>
      <c r="E210" s="20"/>
      <c r="F210" s="20"/>
      <c r="G210" s="228">
        <f>G209/2350</f>
        <v>0.14238297872340427</v>
      </c>
      <c r="H210" s="229"/>
    </row>
    <row r="211" spans="1:8" ht="20.25">
      <c r="A211" s="72"/>
      <c r="B211" s="11" t="s">
        <v>16</v>
      </c>
      <c r="C211" s="27">
        <f>C194+C203+C209</f>
        <v>1710</v>
      </c>
      <c r="D211" s="27">
        <f>D194+D203+D209</f>
        <v>54.2</v>
      </c>
      <c r="E211" s="27">
        <f>E194+E203+E209</f>
        <v>53.449999999999996</v>
      </c>
      <c r="F211" s="27">
        <f>F209+F203+F194</f>
        <v>253.47000000000003</v>
      </c>
      <c r="G211" s="258">
        <f>G209+G203+G194</f>
        <v>1723.48</v>
      </c>
      <c r="H211" s="259"/>
    </row>
    <row r="212" spans="1:8" ht="21" thickBot="1">
      <c r="A212" s="94"/>
      <c r="B212" s="95"/>
      <c r="C212" s="95"/>
      <c r="D212" s="95"/>
      <c r="E212" s="95"/>
      <c r="F212" s="95"/>
      <c r="G212" s="237">
        <f>G211/2350</f>
        <v>0.7333957446808511</v>
      </c>
      <c r="H212" s="238"/>
    </row>
    <row r="213" spans="1:8" ht="20.25">
      <c r="A213" s="17"/>
      <c r="B213" s="17"/>
      <c r="C213" s="17"/>
      <c r="D213" s="17"/>
      <c r="E213" s="17"/>
      <c r="F213" s="17"/>
      <c r="G213" s="17"/>
      <c r="H213" s="18"/>
    </row>
    <row r="214" spans="1:8" ht="20.25">
      <c r="A214" s="17"/>
      <c r="B214" s="17"/>
      <c r="C214" s="17"/>
      <c r="D214" s="17"/>
      <c r="E214" s="17"/>
      <c r="F214" s="17"/>
      <c r="G214" s="17"/>
      <c r="H214" s="18"/>
    </row>
    <row r="215" spans="1:8" ht="20.25">
      <c r="A215" s="17"/>
      <c r="B215" s="17"/>
      <c r="C215" s="17"/>
      <c r="D215" s="17"/>
      <c r="E215" s="17"/>
      <c r="F215" s="17"/>
      <c r="G215" s="17"/>
      <c r="H215" s="18"/>
    </row>
    <row r="216" spans="2:8" ht="21" thickBot="1">
      <c r="B216" s="19" t="s">
        <v>50</v>
      </c>
      <c r="C216" s="19"/>
      <c r="D216" s="19"/>
      <c r="E216" s="19"/>
      <c r="F216" s="19"/>
      <c r="G216" s="19"/>
      <c r="H216" s="19"/>
    </row>
    <row r="217" spans="1:8" ht="42" customHeight="1">
      <c r="A217" s="262" t="s">
        <v>35</v>
      </c>
      <c r="B217" s="264" t="s">
        <v>4</v>
      </c>
      <c r="C217" s="239" t="s">
        <v>79</v>
      </c>
      <c r="D217" s="80" t="s">
        <v>5</v>
      </c>
      <c r="E217" s="80"/>
      <c r="F217" s="80"/>
      <c r="G217" s="80" t="s">
        <v>9</v>
      </c>
      <c r="H217" s="81"/>
    </row>
    <row r="218" spans="1:8" ht="20.25">
      <c r="A218" s="263"/>
      <c r="B218" s="265"/>
      <c r="C218" s="240"/>
      <c r="D218" s="11" t="s">
        <v>6</v>
      </c>
      <c r="E218" s="11" t="s">
        <v>7</v>
      </c>
      <c r="F218" s="11" t="s">
        <v>8</v>
      </c>
      <c r="G218" s="11" t="s">
        <v>10</v>
      </c>
      <c r="H218" s="82"/>
    </row>
    <row r="219" spans="1:8" ht="27.75" customHeight="1">
      <c r="A219" s="249" t="s">
        <v>31</v>
      </c>
      <c r="B219" s="250"/>
      <c r="C219" s="250"/>
      <c r="D219" s="250"/>
      <c r="E219" s="250"/>
      <c r="F219" s="250"/>
      <c r="G219" s="250"/>
      <c r="H219" s="251"/>
    </row>
    <row r="220" spans="1:8" ht="20.25">
      <c r="A220" s="83">
        <v>210</v>
      </c>
      <c r="B220" s="20" t="s">
        <v>115</v>
      </c>
      <c r="C220" s="26">
        <v>180</v>
      </c>
      <c r="D220" s="26">
        <v>15.9</v>
      </c>
      <c r="E220" s="26">
        <v>23.4</v>
      </c>
      <c r="F220" s="26">
        <v>2.8</v>
      </c>
      <c r="G220" s="224">
        <v>265</v>
      </c>
      <c r="H220" s="225"/>
    </row>
    <row r="221" spans="1:8" ht="20.25">
      <c r="A221" s="84">
        <v>515</v>
      </c>
      <c r="B221" s="28" t="s">
        <v>119</v>
      </c>
      <c r="C221" s="13">
        <v>60</v>
      </c>
      <c r="D221" s="13">
        <v>2.43</v>
      </c>
      <c r="E221" s="13">
        <v>2.8</v>
      </c>
      <c r="F221" s="13">
        <v>4.5</v>
      </c>
      <c r="G221" s="224">
        <v>53.25</v>
      </c>
      <c r="H221" s="225"/>
    </row>
    <row r="222" spans="1:8" ht="20.25">
      <c r="A222" s="83">
        <v>14</v>
      </c>
      <c r="B222" s="20" t="s">
        <v>2</v>
      </c>
      <c r="C222" s="13">
        <v>10</v>
      </c>
      <c r="D222" s="13">
        <v>0.1</v>
      </c>
      <c r="E222" s="13">
        <v>7.25</v>
      </c>
      <c r="F222" s="13">
        <v>0.1</v>
      </c>
      <c r="G222" s="224">
        <v>66</v>
      </c>
      <c r="H222" s="225"/>
    </row>
    <row r="223" spans="1:8" ht="20.25">
      <c r="A223" s="83">
        <v>1</v>
      </c>
      <c r="B223" s="45" t="s">
        <v>37</v>
      </c>
      <c r="C223" s="13">
        <v>50</v>
      </c>
      <c r="D223" s="13">
        <v>3.95</v>
      </c>
      <c r="E223" s="13">
        <v>0.5</v>
      </c>
      <c r="F223" s="13">
        <v>24</v>
      </c>
      <c r="G223" s="224">
        <v>116.9</v>
      </c>
      <c r="H223" s="225"/>
    </row>
    <row r="224" spans="1:8" ht="20.25">
      <c r="A224" s="85">
        <v>379</v>
      </c>
      <c r="B224" s="11" t="s">
        <v>105</v>
      </c>
      <c r="C224" s="27">
        <v>200</v>
      </c>
      <c r="D224" s="27">
        <v>1.5</v>
      </c>
      <c r="E224" s="27">
        <v>1.3</v>
      </c>
      <c r="F224" s="14">
        <v>22.4</v>
      </c>
      <c r="G224" s="212">
        <v>107</v>
      </c>
      <c r="H224" s="213"/>
    </row>
    <row r="225" spans="1:8" ht="20.25">
      <c r="A225" s="86"/>
      <c r="B225" s="51" t="s">
        <v>12</v>
      </c>
      <c r="C225" s="48">
        <v>500</v>
      </c>
      <c r="D225" s="67">
        <f>SUM(D220:D224)</f>
        <v>23.880000000000003</v>
      </c>
      <c r="E225" s="67">
        <f>SUM(E220:E224)</f>
        <v>35.25</v>
      </c>
      <c r="F225" s="67">
        <f>SUM(F220:F224)</f>
        <v>53.8</v>
      </c>
      <c r="G225" s="232">
        <f>SUM(G220:H224)</f>
        <v>608.15</v>
      </c>
      <c r="H225" s="233"/>
    </row>
    <row r="226" spans="1:8" ht="20.25">
      <c r="A226" s="87"/>
      <c r="B226" s="43"/>
      <c r="C226" s="63"/>
      <c r="D226" s="43"/>
      <c r="E226" s="43"/>
      <c r="F226" s="43"/>
      <c r="G226" s="228">
        <f>G225/2350</f>
        <v>0.25878723404255316</v>
      </c>
      <c r="H226" s="229"/>
    </row>
    <row r="227" spans="1:8" ht="20.25">
      <c r="A227" s="246" t="s">
        <v>55</v>
      </c>
      <c r="B227" s="247"/>
      <c r="C227" s="247"/>
      <c r="D227" s="247"/>
      <c r="E227" s="247"/>
      <c r="F227" s="247"/>
      <c r="G227" s="247"/>
      <c r="H227" s="248"/>
    </row>
    <row r="228" spans="1:8" ht="20.25">
      <c r="A228" s="83">
        <v>71</v>
      </c>
      <c r="B228" s="20" t="s">
        <v>59</v>
      </c>
      <c r="C228" s="26">
        <v>60</v>
      </c>
      <c r="D228" s="26">
        <v>0.66</v>
      </c>
      <c r="E228" s="26">
        <v>0.12</v>
      </c>
      <c r="F228" s="26">
        <v>1.14</v>
      </c>
      <c r="G228" s="224">
        <v>13.2</v>
      </c>
      <c r="H228" s="225"/>
    </row>
    <row r="229" spans="1:8" ht="20.25">
      <c r="A229" s="96">
        <v>96</v>
      </c>
      <c r="B229" s="20" t="s">
        <v>95</v>
      </c>
      <c r="C229" s="26" t="s">
        <v>81</v>
      </c>
      <c r="D229" s="26">
        <v>9.04</v>
      </c>
      <c r="E229" s="26">
        <v>10.4</v>
      </c>
      <c r="F229" s="26">
        <v>4.64</v>
      </c>
      <c r="G229" s="224">
        <v>147.2</v>
      </c>
      <c r="H229" s="225"/>
    </row>
    <row r="230" spans="1:8" ht="20.25">
      <c r="A230" s="83">
        <v>265</v>
      </c>
      <c r="B230" s="20" t="s">
        <v>175</v>
      </c>
      <c r="C230" s="26">
        <v>250</v>
      </c>
      <c r="D230" s="60">
        <v>21.1</v>
      </c>
      <c r="E230" s="60">
        <v>24.7</v>
      </c>
      <c r="F230" s="60">
        <v>54.01</v>
      </c>
      <c r="G230" s="252">
        <v>381.66</v>
      </c>
      <c r="H230" s="253"/>
    </row>
    <row r="231" spans="1:8" ht="20.25">
      <c r="A231" s="84">
        <v>388</v>
      </c>
      <c r="B231" s="28" t="s">
        <v>86</v>
      </c>
      <c r="C231" s="13">
        <v>200</v>
      </c>
      <c r="D231" s="13">
        <v>0.7</v>
      </c>
      <c r="E231" s="13">
        <v>0.3</v>
      </c>
      <c r="F231" s="13">
        <v>24.4</v>
      </c>
      <c r="G231" s="224">
        <v>103</v>
      </c>
      <c r="H231" s="225"/>
    </row>
    <row r="232" spans="1:8" ht="20.25">
      <c r="A232" s="88" t="s">
        <v>73</v>
      </c>
      <c r="B232" s="20" t="s">
        <v>64</v>
      </c>
      <c r="C232" s="13" t="s">
        <v>65</v>
      </c>
      <c r="D232" s="13">
        <v>3.92</v>
      </c>
      <c r="E232" s="13">
        <v>0.77</v>
      </c>
      <c r="F232" s="13">
        <v>34.58</v>
      </c>
      <c r="G232" s="224">
        <v>160.9</v>
      </c>
      <c r="H232" s="225"/>
    </row>
    <row r="233" spans="1:8" ht="20.25">
      <c r="A233" s="86"/>
      <c r="B233" s="51" t="s">
        <v>14</v>
      </c>
      <c r="C233" s="67">
        <v>790</v>
      </c>
      <c r="D233" s="67">
        <f>SUM(D228:D232)</f>
        <v>35.42</v>
      </c>
      <c r="E233" s="67">
        <f>SUM(E228:E232)</f>
        <v>36.29</v>
      </c>
      <c r="F233" s="67">
        <f>SUM(F228:F232)</f>
        <v>118.77</v>
      </c>
      <c r="G233" s="256">
        <f>SUM(G228:H232)</f>
        <v>805.9599999999999</v>
      </c>
      <c r="H233" s="257"/>
    </row>
    <row r="234" spans="1:8" ht="20.25">
      <c r="A234" s="87"/>
      <c r="B234" s="43"/>
      <c r="C234" s="43"/>
      <c r="D234" s="43"/>
      <c r="E234" s="43"/>
      <c r="F234" s="43"/>
      <c r="G234" s="228">
        <f>G233/2350</f>
        <v>0.34296170212765953</v>
      </c>
      <c r="H234" s="229"/>
    </row>
    <row r="235" spans="1:8" ht="20.25">
      <c r="A235" s="246" t="s">
        <v>56</v>
      </c>
      <c r="B235" s="247"/>
      <c r="C235" s="247"/>
      <c r="D235" s="247"/>
      <c r="E235" s="247"/>
      <c r="F235" s="247"/>
      <c r="G235" s="247"/>
      <c r="H235" s="248"/>
    </row>
    <row r="236" spans="1:8" ht="20.25">
      <c r="A236" s="116">
        <v>389</v>
      </c>
      <c r="B236" s="28" t="s">
        <v>62</v>
      </c>
      <c r="C236" s="13">
        <v>200</v>
      </c>
      <c r="D236" s="26"/>
      <c r="E236" s="13"/>
      <c r="F236" s="13">
        <v>23.9</v>
      </c>
      <c r="G236" s="224">
        <v>95.1</v>
      </c>
      <c r="H236" s="225"/>
    </row>
    <row r="237" spans="1:8" ht="20.25">
      <c r="A237" s="119">
        <v>437</v>
      </c>
      <c r="B237" s="20" t="s">
        <v>40</v>
      </c>
      <c r="C237" s="26">
        <v>100</v>
      </c>
      <c r="D237" s="26">
        <v>5.8</v>
      </c>
      <c r="E237" s="26">
        <v>4.8</v>
      </c>
      <c r="F237" s="26">
        <v>44</v>
      </c>
      <c r="G237" s="224">
        <v>266.6</v>
      </c>
      <c r="H237" s="225"/>
    </row>
    <row r="238" spans="1:8" ht="20.25">
      <c r="A238" s="119"/>
      <c r="B238" s="20"/>
      <c r="C238" s="26"/>
      <c r="D238" s="26"/>
      <c r="E238" s="26"/>
      <c r="F238" s="26"/>
      <c r="G238" s="224"/>
      <c r="H238" s="225"/>
    </row>
    <row r="239" spans="1:8" ht="20.25">
      <c r="A239" s="86"/>
      <c r="B239" s="51" t="s">
        <v>15</v>
      </c>
      <c r="C239" s="67">
        <f>SUM(C236:C238)</f>
        <v>300</v>
      </c>
      <c r="D239" s="67">
        <f>SUM(D237:D238)</f>
        <v>5.8</v>
      </c>
      <c r="E239" s="67">
        <f>SUM(E237:E238)</f>
        <v>4.8</v>
      </c>
      <c r="F239" s="67">
        <f>SUM(F236:F238)</f>
        <v>67.9</v>
      </c>
      <c r="G239" s="274">
        <f>SUM(G236:G238)</f>
        <v>361.70000000000005</v>
      </c>
      <c r="H239" s="275"/>
    </row>
    <row r="240" spans="1:8" ht="20.25">
      <c r="A240" s="72"/>
      <c r="B240" s="20"/>
      <c r="C240" s="20"/>
      <c r="D240" s="26"/>
      <c r="E240" s="26"/>
      <c r="F240" s="26"/>
      <c r="G240" s="290">
        <f>G239/2350</f>
        <v>0.1539148936170213</v>
      </c>
      <c r="H240" s="291"/>
    </row>
    <row r="241" spans="1:8" ht="20.25">
      <c r="A241" s="86"/>
      <c r="B241" s="53" t="s">
        <v>16</v>
      </c>
      <c r="C241" s="55">
        <f>C225+C233+C239</f>
        <v>1590</v>
      </c>
      <c r="D241" s="53">
        <f>D225+D233+D239</f>
        <v>65.10000000000001</v>
      </c>
      <c r="E241" s="53">
        <f>E225+E233+E239</f>
        <v>76.33999999999999</v>
      </c>
      <c r="F241" s="53">
        <f>F225+F233+F239</f>
        <v>240.47</v>
      </c>
      <c r="G241" s="254">
        <f>G225+G233+G239</f>
        <v>1775.81</v>
      </c>
      <c r="H241" s="255"/>
    </row>
    <row r="242" spans="1:8" ht="21" thickBot="1">
      <c r="A242" s="94"/>
      <c r="B242" s="95"/>
      <c r="C242" s="95"/>
      <c r="D242" s="95"/>
      <c r="E242" s="95"/>
      <c r="F242" s="95"/>
      <c r="G242" s="237">
        <f>G241/2350</f>
        <v>0.755663829787234</v>
      </c>
      <c r="H242" s="238"/>
    </row>
    <row r="243" spans="1:8" ht="20.25">
      <c r="A243" s="17"/>
      <c r="B243" s="17"/>
      <c r="C243" s="17"/>
      <c r="D243" s="17"/>
      <c r="E243" s="17"/>
      <c r="F243" s="17"/>
      <c r="G243" s="17"/>
      <c r="H243" s="18"/>
    </row>
    <row r="244" spans="1:8" ht="20.25">
      <c r="A244" s="17"/>
      <c r="B244" s="17"/>
      <c r="C244" s="17"/>
      <c r="D244" s="17"/>
      <c r="E244" s="17"/>
      <c r="F244" s="17"/>
      <c r="G244" s="17"/>
      <c r="H244" s="18"/>
    </row>
    <row r="245" spans="1:8" ht="1.5" customHeight="1">
      <c r="A245" s="17"/>
      <c r="B245" s="17"/>
      <c r="C245" s="17"/>
      <c r="D245" s="17"/>
      <c r="E245" s="17"/>
      <c r="F245" s="17"/>
      <c r="G245" s="17"/>
      <c r="H245" s="18"/>
    </row>
    <row r="246" spans="2:8" ht="21" thickBot="1">
      <c r="B246" s="10" t="s">
        <v>51</v>
      </c>
      <c r="C246" s="10"/>
      <c r="D246" s="10"/>
      <c r="E246" s="10"/>
      <c r="F246" s="10"/>
      <c r="G246" s="10"/>
      <c r="H246" s="10"/>
    </row>
    <row r="247" spans="1:8" ht="40.5" customHeight="1">
      <c r="A247" s="262" t="s">
        <v>35</v>
      </c>
      <c r="B247" s="264" t="s">
        <v>4</v>
      </c>
      <c r="C247" s="239" t="s">
        <v>79</v>
      </c>
      <c r="D247" s="80" t="s">
        <v>5</v>
      </c>
      <c r="E247" s="80"/>
      <c r="F247" s="80"/>
      <c r="G247" s="80" t="s">
        <v>9</v>
      </c>
      <c r="H247" s="81"/>
    </row>
    <row r="248" spans="1:8" ht="20.25">
      <c r="A248" s="263"/>
      <c r="B248" s="265"/>
      <c r="C248" s="240"/>
      <c r="D248" s="11" t="s">
        <v>6</v>
      </c>
      <c r="E248" s="11" t="s">
        <v>7</v>
      </c>
      <c r="F248" s="11" t="s">
        <v>8</v>
      </c>
      <c r="G248" s="11" t="s">
        <v>10</v>
      </c>
      <c r="H248" s="82"/>
    </row>
    <row r="249" spans="1:8" ht="25.5" customHeight="1">
      <c r="A249" s="249" t="s">
        <v>33</v>
      </c>
      <c r="B249" s="250"/>
      <c r="C249" s="250"/>
      <c r="D249" s="250"/>
      <c r="E249" s="250"/>
      <c r="F249" s="250"/>
      <c r="G249" s="250"/>
      <c r="H249" s="251"/>
    </row>
    <row r="250" spans="1:8" ht="20.25">
      <c r="A250" s="89">
        <v>223</v>
      </c>
      <c r="B250" s="20" t="s">
        <v>60</v>
      </c>
      <c r="C250" s="26" t="s">
        <v>108</v>
      </c>
      <c r="D250" s="26">
        <v>26.6</v>
      </c>
      <c r="E250" s="26">
        <v>13.6</v>
      </c>
      <c r="F250" s="26">
        <v>24.2</v>
      </c>
      <c r="G250" s="224">
        <v>332</v>
      </c>
      <c r="H250" s="225"/>
    </row>
    <row r="251" spans="1:8" ht="20.25">
      <c r="A251" s="83">
        <v>14</v>
      </c>
      <c r="B251" s="20" t="s">
        <v>2</v>
      </c>
      <c r="C251" s="13">
        <v>10</v>
      </c>
      <c r="D251" s="13">
        <v>0.1</v>
      </c>
      <c r="E251" s="13">
        <v>7.25</v>
      </c>
      <c r="F251" s="13">
        <v>0.1</v>
      </c>
      <c r="G251" s="224">
        <v>66</v>
      </c>
      <c r="H251" s="225"/>
    </row>
    <row r="252" spans="1:8" ht="20.25">
      <c r="A252" s="85">
        <v>1</v>
      </c>
      <c r="B252" s="45" t="s">
        <v>37</v>
      </c>
      <c r="C252" s="13">
        <v>50</v>
      </c>
      <c r="D252" s="13">
        <v>3.95</v>
      </c>
      <c r="E252" s="13">
        <v>0.5</v>
      </c>
      <c r="F252" s="13">
        <v>24</v>
      </c>
      <c r="G252" s="224">
        <v>116.9</v>
      </c>
      <c r="H252" s="225"/>
    </row>
    <row r="253" spans="1:8" ht="20.25">
      <c r="A253" s="83">
        <v>338</v>
      </c>
      <c r="B253" s="28" t="s">
        <v>80</v>
      </c>
      <c r="C253" s="13">
        <v>150</v>
      </c>
      <c r="D253" s="13">
        <v>0.6</v>
      </c>
      <c r="E253" s="13">
        <v>0.6</v>
      </c>
      <c r="F253" s="13">
        <v>14.7</v>
      </c>
      <c r="G253" s="224">
        <v>66.6</v>
      </c>
      <c r="H253" s="225"/>
    </row>
    <row r="254" spans="1:8" ht="20.25">
      <c r="A254" s="85">
        <v>376</v>
      </c>
      <c r="B254" s="46" t="s">
        <v>83</v>
      </c>
      <c r="C254" s="27">
        <v>200</v>
      </c>
      <c r="D254" s="27">
        <v>0.1</v>
      </c>
      <c r="E254" s="27"/>
      <c r="F254" s="27">
        <v>15</v>
      </c>
      <c r="G254" s="212">
        <v>60</v>
      </c>
      <c r="H254" s="213"/>
    </row>
    <row r="255" spans="1:8" ht="20.25">
      <c r="A255" s="86"/>
      <c r="B255" s="51" t="s">
        <v>12</v>
      </c>
      <c r="C255" s="48">
        <v>580</v>
      </c>
      <c r="D255" s="67">
        <f>SUM(D250:D254)</f>
        <v>31.350000000000005</v>
      </c>
      <c r="E255" s="67">
        <f>SUM(E250:E254)</f>
        <v>21.950000000000003</v>
      </c>
      <c r="F255" s="67">
        <f>SUM(F250:F254)</f>
        <v>78</v>
      </c>
      <c r="G255" s="232">
        <f>SUM(G250:H254)</f>
        <v>641.5</v>
      </c>
      <c r="H255" s="233"/>
    </row>
    <row r="256" spans="1:8" ht="20.25">
      <c r="A256" s="87"/>
      <c r="B256" s="43"/>
      <c r="C256" s="44"/>
      <c r="D256" s="43"/>
      <c r="E256" s="43"/>
      <c r="F256" s="43"/>
      <c r="G256" s="228">
        <f>G255/2350</f>
        <v>0.27297872340425533</v>
      </c>
      <c r="H256" s="229"/>
    </row>
    <row r="257" spans="1:8" ht="20.25">
      <c r="A257" s="246" t="s">
        <v>55</v>
      </c>
      <c r="B257" s="247"/>
      <c r="C257" s="247"/>
      <c r="D257" s="247"/>
      <c r="E257" s="247"/>
      <c r="F257" s="247"/>
      <c r="G257" s="247"/>
      <c r="H257" s="248"/>
    </row>
    <row r="258" spans="1:8" ht="20.25">
      <c r="A258" s="83">
        <v>70</v>
      </c>
      <c r="B258" s="20" t="s">
        <v>45</v>
      </c>
      <c r="C258" s="26">
        <v>60</v>
      </c>
      <c r="D258" s="26">
        <v>0.9</v>
      </c>
      <c r="E258" s="26"/>
      <c r="F258" s="26">
        <v>8.7</v>
      </c>
      <c r="G258" s="224">
        <v>39</v>
      </c>
      <c r="H258" s="225"/>
    </row>
    <row r="259" spans="1:8" ht="20.25">
      <c r="A259" s="83" t="s">
        <v>36</v>
      </c>
      <c r="B259" s="20" t="s">
        <v>104</v>
      </c>
      <c r="C259" s="26">
        <v>200</v>
      </c>
      <c r="D259" s="26">
        <v>4.45</v>
      </c>
      <c r="E259" s="26">
        <v>3.9</v>
      </c>
      <c r="F259" s="26">
        <v>18.22</v>
      </c>
      <c r="G259" s="230">
        <v>121.65</v>
      </c>
      <c r="H259" s="231"/>
    </row>
    <row r="260" spans="1:8" ht="20.25">
      <c r="A260" s="89">
        <v>294</v>
      </c>
      <c r="B260" s="20" t="s">
        <v>176</v>
      </c>
      <c r="C260" s="26">
        <v>120</v>
      </c>
      <c r="D260" s="26">
        <v>15.96</v>
      </c>
      <c r="E260" s="26">
        <v>9.72</v>
      </c>
      <c r="F260" s="26">
        <v>4.92</v>
      </c>
      <c r="G260" s="230">
        <v>171.6</v>
      </c>
      <c r="H260" s="231"/>
    </row>
    <row r="261" spans="1:8" ht="20.25">
      <c r="A261" s="83">
        <v>128</v>
      </c>
      <c r="B261" s="20" t="s">
        <v>21</v>
      </c>
      <c r="C261" s="26">
        <v>150</v>
      </c>
      <c r="D261" s="26">
        <v>3.1</v>
      </c>
      <c r="E261" s="26">
        <v>5.4</v>
      </c>
      <c r="F261" s="26">
        <v>20.3</v>
      </c>
      <c r="G261" s="230">
        <v>141</v>
      </c>
      <c r="H261" s="231"/>
    </row>
    <row r="262" spans="1:8" ht="20.25">
      <c r="A262" s="84">
        <v>349</v>
      </c>
      <c r="B262" s="28" t="s">
        <v>63</v>
      </c>
      <c r="C262" s="13">
        <v>200</v>
      </c>
      <c r="D262" s="13"/>
      <c r="E262" s="13"/>
      <c r="F262" s="13">
        <v>29.6</v>
      </c>
      <c r="G262" s="224">
        <v>116</v>
      </c>
      <c r="H262" s="225"/>
    </row>
    <row r="263" spans="1:8" ht="20.25">
      <c r="A263" s="88" t="s">
        <v>73</v>
      </c>
      <c r="B263" s="20" t="s">
        <v>64</v>
      </c>
      <c r="C263" s="13" t="s">
        <v>65</v>
      </c>
      <c r="D263" s="13">
        <v>3.92</v>
      </c>
      <c r="E263" s="13">
        <v>0.77</v>
      </c>
      <c r="F263" s="13">
        <v>34.58</v>
      </c>
      <c r="G263" s="224">
        <v>160.9</v>
      </c>
      <c r="H263" s="225"/>
    </row>
    <row r="264" spans="1:8" ht="20.25">
      <c r="A264" s="91"/>
      <c r="B264" s="51" t="s">
        <v>14</v>
      </c>
      <c r="C264" s="67">
        <v>780</v>
      </c>
      <c r="D264" s="67">
        <f>SUM(D258:D263)</f>
        <v>28.330000000000005</v>
      </c>
      <c r="E264" s="67">
        <f>SUM(E258:E263)</f>
        <v>19.790000000000003</v>
      </c>
      <c r="F264" s="67">
        <f>SUM(F258:F263)</f>
        <v>116.32000000000001</v>
      </c>
      <c r="G264" s="226">
        <f>SUM(G258:H263)</f>
        <v>750.15</v>
      </c>
      <c r="H264" s="227"/>
    </row>
    <row r="265" spans="1:8" ht="20.25">
      <c r="A265" s="93"/>
      <c r="B265" s="43"/>
      <c r="C265" s="43"/>
      <c r="D265" s="43"/>
      <c r="E265" s="43"/>
      <c r="F265" s="43"/>
      <c r="G265" s="228">
        <f>G264/2350</f>
        <v>0.3192127659574468</v>
      </c>
      <c r="H265" s="229"/>
    </row>
    <row r="266" spans="1:8" ht="20.25">
      <c r="A266" s="246" t="s">
        <v>56</v>
      </c>
      <c r="B266" s="247"/>
      <c r="C266" s="247"/>
      <c r="D266" s="247"/>
      <c r="E266" s="247"/>
      <c r="F266" s="247"/>
      <c r="G266" s="247"/>
      <c r="H266" s="248"/>
    </row>
    <row r="267" spans="1:8" ht="20.25">
      <c r="A267" s="89">
        <v>389</v>
      </c>
      <c r="B267" s="20" t="s">
        <v>62</v>
      </c>
      <c r="C267" s="26">
        <v>200</v>
      </c>
      <c r="D267" s="13"/>
      <c r="E267" s="13"/>
      <c r="F267" s="13">
        <v>23.9</v>
      </c>
      <c r="G267" s="224">
        <v>95.1</v>
      </c>
      <c r="H267" s="225"/>
    </row>
    <row r="268" spans="1:8" ht="20.25">
      <c r="A268" s="88">
        <v>223</v>
      </c>
      <c r="B268" s="20" t="s">
        <v>106</v>
      </c>
      <c r="C268" s="26" t="s">
        <v>107</v>
      </c>
      <c r="D268" s="39">
        <v>5.5</v>
      </c>
      <c r="E268" s="39">
        <v>6.2</v>
      </c>
      <c r="F268" s="39">
        <v>35.3</v>
      </c>
      <c r="G268" s="224">
        <v>304</v>
      </c>
      <c r="H268" s="225"/>
    </row>
    <row r="269" spans="1:8" ht="20.25">
      <c r="A269" s="88"/>
      <c r="B269" s="20"/>
      <c r="C269" s="26"/>
      <c r="D269" s="39"/>
      <c r="E269" s="39"/>
      <c r="F269" s="39"/>
      <c r="G269" s="224"/>
      <c r="H269" s="225"/>
    </row>
    <row r="270" spans="1:8" ht="20.25">
      <c r="A270" s="91"/>
      <c r="B270" s="51" t="s">
        <v>15</v>
      </c>
      <c r="C270" s="67">
        <v>320</v>
      </c>
      <c r="D270" s="67">
        <f>SUM(D267:D269)</f>
        <v>5.5</v>
      </c>
      <c r="E270" s="67">
        <f>SUM(E267:E269)</f>
        <v>6.2</v>
      </c>
      <c r="F270" s="67">
        <f>SUM(F267:F269)</f>
        <v>59.199999999999996</v>
      </c>
      <c r="G270" s="226">
        <f>SUM(G267:H269)</f>
        <v>399.1</v>
      </c>
      <c r="H270" s="227"/>
    </row>
    <row r="271" spans="1:8" ht="20.25">
      <c r="A271" s="117"/>
      <c r="B271" s="20"/>
      <c r="C271" s="20"/>
      <c r="D271" s="20"/>
      <c r="E271" s="20"/>
      <c r="F271" s="20"/>
      <c r="G271" s="228">
        <f>G270/2350</f>
        <v>0.16982978723404257</v>
      </c>
      <c r="H271" s="229"/>
    </row>
    <row r="272" spans="1:8" ht="20.25">
      <c r="A272" s="86"/>
      <c r="B272" s="53" t="s">
        <v>16</v>
      </c>
      <c r="C272" s="55">
        <f>C255+C264+C270</f>
        <v>1680</v>
      </c>
      <c r="D272" s="55">
        <f>D255+D264+D270</f>
        <v>65.18</v>
      </c>
      <c r="E272" s="55">
        <f>E255+E264+E270</f>
        <v>47.94000000000001</v>
      </c>
      <c r="F272" s="55">
        <f>F255+F264+F270</f>
        <v>253.51999999999998</v>
      </c>
      <c r="G272" s="218">
        <f>G255+G264+G270</f>
        <v>1790.75</v>
      </c>
      <c r="H272" s="219"/>
    </row>
    <row r="273" spans="1:8" ht="21" thickBot="1">
      <c r="A273" s="94"/>
      <c r="B273" s="95"/>
      <c r="C273" s="95"/>
      <c r="D273" s="95"/>
      <c r="E273" s="95"/>
      <c r="F273" s="95"/>
      <c r="G273" s="237">
        <f>G272/2350</f>
        <v>0.7620212765957447</v>
      </c>
      <c r="H273" s="238"/>
    </row>
    <row r="274" spans="1:8" ht="20.25">
      <c r="A274" s="17"/>
      <c r="B274" s="17"/>
      <c r="C274" s="17"/>
      <c r="D274" s="17"/>
      <c r="E274" s="17"/>
      <c r="F274" s="17"/>
      <c r="G274" s="17"/>
      <c r="H274" s="18"/>
    </row>
    <row r="275" spans="2:8" ht="20.25">
      <c r="B275" s="19" t="s">
        <v>39</v>
      </c>
      <c r="C275" s="19"/>
      <c r="D275" s="19"/>
      <c r="E275" s="19"/>
      <c r="F275" s="19"/>
      <c r="G275" s="19"/>
      <c r="H275" s="19"/>
    </row>
    <row r="276" spans="2:8" ht="20.25">
      <c r="B276" s="19"/>
      <c r="C276" s="19"/>
      <c r="D276" s="19"/>
      <c r="E276" s="19"/>
      <c r="F276" s="19"/>
      <c r="G276" s="19"/>
      <c r="H276" s="19"/>
    </row>
    <row r="277" spans="2:8" ht="21" thickBot="1">
      <c r="B277" s="19"/>
      <c r="C277" s="19"/>
      <c r="D277" s="19"/>
      <c r="E277" s="19"/>
      <c r="F277" s="19"/>
      <c r="G277" s="19"/>
      <c r="H277" s="19"/>
    </row>
    <row r="278" spans="1:8" ht="50.25" customHeight="1">
      <c r="A278" s="262" t="s">
        <v>35</v>
      </c>
      <c r="B278" s="264" t="s">
        <v>4</v>
      </c>
      <c r="C278" s="239" t="s">
        <v>79</v>
      </c>
      <c r="D278" s="80" t="s">
        <v>5</v>
      </c>
      <c r="E278" s="80"/>
      <c r="F278" s="80"/>
      <c r="G278" s="80" t="s">
        <v>9</v>
      </c>
      <c r="H278" s="81"/>
    </row>
    <row r="279" spans="1:8" ht="20.25">
      <c r="A279" s="263"/>
      <c r="B279" s="265"/>
      <c r="C279" s="240"/>
      <c r="D279" s="11" t="s">
        <v>6</v>
      </c>
      <c r="E279" s="11" t="s">
        <v>7</v>
      </c>
      <c r="F279" s="11" t="s">
        <v>8</v>
      </c>
      <c r="G279" s="11" t="s">
        <v>10</v>
      </c>
      <c r="H279" s="82"/>
    </row>
    <row r="280" spans="1:8" ht="25.5" customHeight="1">
      <c r="A280" s="241" t="s">
        <v>34</v>
      </c>
      <c r="B280" s="242"/>
      <c r="C280" s="242"/>
      <c r="D280" s="242"/>
      <c r="E280" s="242"/>
      <c r="F280" s="242"/>
      <c r="G280" s="242"/>
      <c r="H280" s="243"/>
    </row>
    <row r="281" spans="1:8" ht="20.25">
      <c r="A281" s="83">
        <v>182</v>
      </c>
      <c r="B281" s="45" t="s">
        <v>114</v>
      </c>
      <c r="C281" s="27" t="s">
        <v>67</v>
      </c>
      <c r="D281" s="27">
        <v>8.5</v>
      </c>
      <c r="E281" s="27">
        <v>9.8</v>
      </c>
      <c r="F281" s="27">
        <v>38.7</v>
      </c>
      <c r="G281" s="244">
        <v>273.7</v>
      </c>
      <c r="H281" s="245"/>
    </row>
    <row r="282" spans="1:8" ht="20.25">
      <c r="A282" s="84">
        <v>15</v>
      </c>
      <c r="B282" s="28" t="s">
        <v>24</v>
      </c>
      <c r="C282" s="13">
        <v>15</v>
      </c>
      <c r="D282" s="13">
        <v>3.56</v>
      </c>
      <c r="E282" s="13">
        <v>4.42</v>
      </c>
      <c r="F282" s="13"/>
      <c r="G282" s="224">
        <v>54</v>
      </c>
      <c r="H282" s="225"/>
    </row>
    <row r="283" spans="1:8" ht="20.25">
      <c r="A283" s="83">
        <v>14</v>
      </c>
      <c r="B283" s="45" t="s">
        <v>2</v>
      </c>
      <c r="C283" s="13">
        <v>10</v>
      </c>
      <c r="D283" s="13">
        <v>0.1</v>
      </c>
      <c r="E283" s="13">
        <v>7.25</v>
      </c>
      <c r="F283" s="13">
        <v>0.1</v>
      </c>
      <c r="G283" s="224">
        <v>66</v>
      </c>
      <c r="H283" s="225"/>
    </row>
    <row r="284" spans="1:8" ht="20.25">
      <c r="A284" s="85">
        <v>1</v>
      </c>
      <c r="B284" s="45" t="s">
        <v>11</v>
      </c>
      <c r="C284" s="13">
        <v>50</v>
      </c>
      <c r="D284" s="13">
        <v>3.95</v>
      </c>
      <c r="E284" s="13">
        <v>0.5</v>
      </c>
      <c r="F284" s="13">
        <v>24</v>
      </c>
      <c r="G284" s="224">
        <v>116.9</v>
      </c>
      <c r="H284" s="225"/>
    </row>
    <row r="285" spans="1:8" ht="20.25">
      <c r="A285" s="85">
        <v>379</v>
      </c>
      <c r="B285" s="11" t="s">
        <v>20</v>
      </c>
      <c r="C285" s="27">
        <v>200</v>
      </c>
      <c r="D285" s="27">
        <v>0.1</v>
      </c>
      <c r="E285" s="27">
        <v>0.1</v>
      </c>
      <c r="F285" s="14">
        <v>20</v>
      </c>
      <c r="G285" s="212">
        <v>81</v>
      </c>
      <c r="H285" s="213"/>
    </row>
    <row r="286" spans="1:8" ht="20.25">
      <c r="A286" s="86"/>
      <c r="B286" s="51" t="s">
        <v>12</v>
      </c>
      <c r="C286" s="48">
        <v>500</v>
      </c>
      <c r="D286" s="67">
        <f>SUM(D281:D285)</f>
        <v>16.21</v>
      </c>
      <c r="E286" s="67">
        <f>SUM(E281:E285)</f>
        <v>22.07</v>
      </c>
      <c r="F286" s="67">
        <f>SUM(F281:F285)</f>
        <v>82.80000000000001</v>
      </c>
      <c r="G286" s="232">
        <f>SUM(G281:H285)</f>
        <v>591.6</v>
      </c>
      <c r="H286" s="233"/>
    </row>
    <row r="287" spans="1:8" ht="20.25">
      <c r="A287" s="87"/>
      <c r="B287" s="43"/>
      <c r="C287" s="44"/>
      <c r="D287" s="43"/>
      <c r="E287" s="43"/>
      <c r="F287" s="43"/>
      <c r="G287" s="228">
        <f>G286/2350</f>
        <v>0.25174468085106383</v>
      </c>
      <c r="H287" s="229"/>
    </row>
    <row r="288" spans="1:8" ht="20.25">
      <c r="A288" s="234" t="s">
        <v>55</v>
      </c>
      <c r="B288" s="235"/>
      <c r="C288" s="235"/>
      <c r="D288" s="235"/>
      <c r="E288" s="235"/>
      <c r="F288" s="235"/>
      <c r="G288" s="235"/>
      <c r="H288" s="236"/>
    </row>
    <row r="289" spans="1:8" ht="20.25">
      <c r="A289" s="83">
        <v>71</v>
      </c>
      <c r="B289" s="20" t="s">
        <v>13</v>
      </c>
      <c r="C289" s="26">
        <v>60</v>
      </c>
      <c r="D289" s="26">
        <v>0.42</v>
      </c>
      <c r="E289" s="26">
        <v>0.06</v>
      </c>
      <c r="F289" s="26">
        <v>1.14</v>
      </c>
      <c r="G289" s="224">
        <v>7.2</v>
      </c>
      <c r="H289" s="225"/>
    </row>
    <row r="290" spans="1:8" ht="20.25">
      <c r="A290" s="83">
        <v>101</v>
      </c>
      <c r="B290" s="20" t="s">
        <v>96</v>
      </c>
      <c r="C290" s="26" t="s">
        <v>81</v>
      </c>
      <c r="D290" s="26">
        <v>2.16</v>
      </c>
      <c r="E290" s="26">
        <v>2.35</v>
      </c>
      <c r="F290" s="26">
        <v>12.24</v>
      </c>
      <c r="G290" s="230">
        <v>97.28</v>
      </c>
      <c r="H290" s="231"/>
    </row>
    <row r="291" spans="1:8" ht="20.25">
      <c r="A291" s="83">
        <v>269</v>
      </c>
      <c r="B291" s="45" t="s">
        <v>88</v>
      </c>
      <c r="C291" s="26">
        <v>90</v>
      </c>
      <c r="D291" s="26">
        <v>13.5</v>
      </c>
      <c r="E291" s="60">
        <v>13.86</v>
      </c>
      <c r="F291" s="26">
        <v>11.34</v>
      </c>
      <c r="G291" s="224">
        <v>225</v>
      </c>
      <c r="H291" s="225"/>
    </row>
    <row r="292" spans="1:8" ht="20.25">
      <c r="A292" s="88">
        <v>505</v>
      </c>
      <c r="B292" s="20" t="s">
        <v>84</v>
      </c>
      <c r="C292" s="13">
        <v>50</v>
      </c>
      <c r="D292" s="26">
        <v>0.6</v>
      </c>
      <c r="E292" s="26">
        <v>2.5</v>
      </c>
      <c r="F292" s="26">
        <v>3.2</v>
      </c>
      <c r="G292" s="224">
        <v>37</v>
      </c>
      <c r="H292" s="225"/>
    </row>
    <row r="293" spans="1:8" ht="20.25">
      <c r="A293" s="89">
        <v>203</v>
      </c>
      <c r="B293" s="20" t="s">
        <v>3</v>
      </c>
      <c r="C293" s="26">
        <v>150</v>
      </c>
      <c r="D293" s="26">
        <v>5.5</v>
      </c>
      <c r="E293" s="26">
        <v>4.8</v>
      </c>
      <c r="F293" s="26">
        <v>31.3</v>
      </c>
      <c r="G293" s="224">
        <v>191</v>
      </c>
      <c r="H293" s="225"/>
    </row>
    <row r="294" spans="1:8" ht="20.25">
      <c r="A294" s="88">
        <v>648</v>
      </c>
      <c r="B294" s="20" t="s">
        <v>91</v>
      </c>
      <c r="C294" s="26">
        <v>200</v>
      </c>
      <c r="D294" s="26">
        <v>0.1</v>
      </c>
      <c r="E294" s="26"/>
      <c r="F294" s="26">
        <v>29.4</v>
      </c>
      <c r="G294" s="230">
        <v>118</v>
      </c>
      <c r="H294" s="231"/>
    </row>
    <row r="295" spans="1:8" ht="20.25">
      <c r="A295" s="88" t="s">
        <v>73</v>
      </c>
      <c r="B295" s="20" t="s">
        <v>64</v>
      </c>
      <c r="C295" s="13" t="s">
        <v>65</v>
      </c>
      <c r="D295" s="13">
        <v>3.92</v>
      </c>
      <c r="E295" s="13">
        <v>0.77</v>
      </c>
      <c r="F295" s="13">
        <v>34.58</v>
      </c>
      <c r="G295" s="224">
        <v>160.9</v>
      </c>
      <c r="H295" s="225"/>
    </row>
    <row r="296" spans="1:8" ht="20.25">
      <c r="A296" s="90"/>
      <c r="B296" s="51" t="s">
        <v>14</v>
      </c>
      <c r="C296" s="67">
        <v>830</v>
      </c>
      <c r="D296" s="67">
        <f>SUM(D289:D295)</f>
        <v>26.200000000000003</v>
      </c>
      <c r="E296" s="67">
        <f>SUM(E289:E295)</f>
        <v>24.34</v>
      </c>
      <c r="F296" s="67">
        <f>SUM(F289:F295)</f>
        <v>123.2</v>
      </c>
      <c r="G296" s="226">
        <f>SUM(G289:H295)</f>
        <v>836.38</v>
      </c>
      <c r="H296" s="227"/>
    </row>
    <row r="297" spans="1:8" ht="20.25">
      <c r="A297" s="87"/>
      <c r="B297" s="43"/>
      <c r="C297" s="43"/>
      <c r="D297" s="43"/>
      <c r="E297" s="43"/>
      <c r="F297" s="43"/>
      <c r="G297" s="228">
        <f>G296/2350</f>
        <v>0.3559063829787234</v>
      </c>
      <c r="H297" s="229"/>
    </row>
    <row r="298" spans="1:8" ht="20.25">
      <c r="A298" s="234" t="s">
        <v>56</v>
      </c>
      <c r="B298" s="235"/>
      <c r="C298" s="235"/>
      <c r="D298" s="235"/>
      <c r="E298" s="235"/>
      <c r="F298" s="235"/>
      <c r="G298" s="235"/>
      <c r="H298" s="236"/>
    </row>
    <row r="299" spans="1:8" ht="20.25">
      <c r="A299" s="83">
        <v>386</v>
      </c>
      <c r="B299" s="28" t="s">
        <v>183</v>
      </c>
      <c r="C299" s="26">
        <v>200</v>
      </c>
      <c r="D299" s="13">
        <v>2.7</v>
      </c>
      <c r="E299" s="13">
        <v>2.5</v>
      </c>
      <c r="F299" s="13">
        <v>10.8</v>
      </c>
      <c r="G299" s="224">
        <v>79</v>
      </c>
      <c r="H299" s="225"/>
    </row>
    <row r="300" spans="1:8" ht="20.25">
      <c r="A300" s="83">
        <v>338</v>
      </c>
      <c r="B300" s="28" t="s">
        <v>92</v>
      </c>
      <c r="C300" s="13">
        <v>200</v>
      </c>
      <c r="D300" s="13">
        <v>0.8</v>
      </c>
      <c r="E300" s="13">
        <v>0.8</v>
      </c>
      <c r="F300" s="13">
        <v>19.6</v>
      </c>
      <c r="G300" s="224">
        <v>88.8</v>
      </c>
      <c r="H300" s="225"/>
    </row>
    <row r="301" spans="1:8" ht="20.25">
      <c r="A301" s="96" t="s">
        <v>73</v>
      </c>
      <c r="B301" s="20" t="s">
        <v>103</v>
      </c>
      <c r="C301" s="26">
        <v>50</v>
      </c>
      <c r="D301" s="26">
        <v>6.56</v>
      </c>
      <c r="E301" s="26">
        <v>6.9</v>
      </c>
      <c r="F301" s="26">
        <v>29.54</v>
      </c>
      <c r="G301" s="224">
        <v>220.7</v>
      </c>
      <c r="H301" s="225"/>
    </row>
    <row r="302" spans="1:8" ht="20.25">
      <c r="A302" s="86"/>
      <c r="B302" s="51" t="s">
        <v>15</v>
      </c>
      <c r="C302" s="67">
        <v>450</v>
      </c>
      <c r="D302" s="67">
        <f>SUM(D299:D301)</f>
        <v>10.059999999999999</v>
      </c>
      <c r="E302" s="67">
        <f>SUM(E299:E301)</f>
        <v>10.2</v>
      </c>
      <c r="F302" s="67">
        <f>SUM(F299:F301)</f>
        <v>59.94</v>
      </c>
      <c r="G302" s="226">
        <f>SUM(G299:H301)</f>
        <v>388.5</v>
      </c>
      <c r="H302" s="227"/>
    </row>
    <row r="303" spans="1:8" ht="20.25">
      <c r="A303" s="72"/>
      <c r="B303" s="20"/>
      <c r="C303" s="26"/>
      <c r="D303" s="26"/>
      <c r="E303" s="26"/>
      <c r="F303" s="26"/>
      <c r="G303" s="228">
        <f>G302/2350</f>
        <v>0.16531914893617022</v>
      </c>
      <c r="H303" s="229"/>
    </row>
    <row r="304" spans="1:8" ht="20.25">
      <c r="A304" s="91"/>
      <c r="B304" s="53" t="s">
        <v>16</v>
      </c>
      <c r="C304" s="55">
        <f>C286+C296+C302</f>
        <v>1780</v>
      </c>
      <c r="D304" s="55">
        <f>D302+D296+D286</f>
        <v>52.470000000000006</v>
      </c>
      <c r="E304" s="55">
        <f>E302+E296+E286</f>
        <v>56.61</v>
      </c>
      <c r="F304" s="55">
        <f>F302+F296+F286</f>
        <v>265.94</v>
      </c>
      <c r="G304" s="218">
        <f>G302+G296+G286</f>
        <v>1816.48</v>
      </c>
      <c r="H304" s="219"/>
    </row>
    <row r="305" spans="1:8" ht="21" thickBot="1">
      <c r="A305" s="120"/>
      <c r="B305" s="121"/>
      <c r="C305" s="121"/>
      <c r="D305" s="121"/>
      <c r="E305" s="121"/>
      <c r="F305" s="121"/>
      <c r="G305" s="237">
        <f>G304/2350</f>
        <v>0.7729702127659575</v>
      </c>
      <c r="H305" s="238"/>
    </row>
    <row r="306" spans="1:8" ht="20.25">
      <c r="A306" s="71"/>
      <c r="B306" s="222" t="s">
        <v>109</v>
      </c>
      <c r="C306" s="222"/>
      <c r="D306" s="222"/>
      <c r="E306" s="222"/>
      <c r="F306" s="222"/>
      <c r="G306" s="222"/>
      <c r="H306" s="223"/>
    </row>
    <row r="307" spans="1:8" ht="20.25">
      <c r="A307" s="72"/>
      <c r="B307" s="32" t="s">
        <v>98</v>
      </c>
      <c r="C307" s="32">
        <f>(C12+C41+C71+C102+C132+C163+C194+C225+C255+C286)/10</f>
        <v>519</v>
      </c>
      <c r="D307" s="69">
        <f>(D12+D41+D71+D102+D132+D163+D194+D225+D255+D286)/10</f>
        <v>20.77</v>
      </c>
      <c r="E307" s="69">
        <f>(E12+E41+E71+E102+E132+E163+E194+E225+E255+E286)/10</f>
        <v>25.740999999999996</v>
      </c>
      <c r="F307" s="69">
        <f>(F12+F41+F71+F102+F132+F163+F194+F225+F255+F286)/10</f>
        <v>77.571</v>
      </c>
      <c r="G307" s="214">
        <f>(G12+G41+G71+G102+G132+G163+G194+G225+G255+G286)/10</f>
        <v>623.027</v>
      </c>
      <c r="H307" s="215"/>
    </row>
    <row r="308" spans="1:8" ht="20.25">
      <c r="A308" s="72"/>
      <c r="B308" s="32"/>
      <c r="C308" s="32"/>
      <c r="D308" s="205"/>
      <c r="E308" s="205"/>
      <c r="F308" s="205"/>
      <c r="G308" s="216">
        <f>G307/2350</f>
        <v>0.26511787234042555</v>
      </c>
      <c r="H308" s="217"/>
    </row>
    <row r="309" spans="1:8" ht="20.25">
      <c r="A309" s="72"/>
      <c r="B309" s="32" t="s">
        <v>99</v>
      </c>
      <c r="C309" s="32">
        <f>(C21+C51+C81+C111+C141+C172+C203+C233+C264+C296)/10</f>
        <v>805.5</v>
      </c>
      <c r="D309" s="69">
        <f>(D21+D51+D81+D111+D141+D172+D203+D233+D264+D296)/10</f>
        <v>28.618999999999993</v>
      </c>
      <c r="E309" s="69">
        <f>(E21+E51+E81+E111+E141+E172+E203+E233+E264+E296)/10</f>
        <v>25.351</v>
      </c>
      <c r="F309" s="69">
        <f>(F21+F51+F81+F111+F141+F172+F203+F233+F264+F296)/10</f>
        <v>116.593</v>
      </c>
      <c r="G309" s="214">
        <f>(G21+G51+G81+G111+G141+G172+G203+G233+G264+G296)/10</f>
        <v>795.483</v>
      </c>
      <c r="H309" s="215"/>
    </row>
    <row r="310" spans="1:8" ht="20.25">
      <c r="A310" s="72"/>
      <c r="B310" s="32"/>
      <c r="C310" s="32"/>
      <c r="D310" s="69"/>
      <c r="E310" s="69"/>
      <c r="F310" s="69"/>
      <c r="G310" s="216">
        <f>G309/2350</f>
        <v>0.3385034042553191</v>
      </c>
      <c r="H310" s="217"/>
    </row>
    <row r="311" spans="1:8" ht="20.25">
      <c r="A311" s="72"/>
      <c r="B311" s="32" t="s">
        <v>100</v>
      </c>
      <c r="C311" s="32">
        <f>(C27+C57+C87+C116+C147+C178+C209+C239+C270+C302)/10</f>
        <v>364</v>
      </c>
      <c r="D311" s="69">
        <f>(D27+D57+D87+D116+D147+D178+D209+D239+D270+D302)/10</f>
        <v>8.873999999999999</v>
      </c>
      <c r="E311" s="69">
        <f>(E27+E57+E87+E116+E147+E178+E209+E239+E270+E302)/10</f>
        <v>7.188</v>
      </c>
      <c r="F311" s="69">
        <f>(F27+F57+F87+F116+F147+F178+F209+F239+F270+F302)/10</f>
        <v>55.826</v>
      </c>
      <c r="G311" s="214">
        <f>(G27+G57+G87+G116+G147+G178+G209+G239+G270+G302)/10</f>
        <v>358.29</v>
      </c>
      <c r="H311" s="215"/>
    </row>
    <row r="312" spans="1:8" ht="20.25">
      <c r="A312" s="72"/>
      <c r="B312" s="12"/>
      <c r="C312" s="12"/>
      <c r="D312" s="12"/>
      <c r="E312" s="12"/>
      <c r="F312" s="12"/>
      <c r="G312" s="216">
        <f>G311/2350</f>
        <v>0.15246382978723405</v>
      </c>
      <c r="H312" s="217"/>
    </row>
    <row r="313" spans="1:8" ht="21" thickBot="1">
      <c r="A313" s="73"/>
      <c r="B313" s="74" t="s">
        <v>101</v>
      </c>
      <c r="C313" s="74">
        <f>(C304+C272+C241+C211+C180+C149+C118+C89+C59+C29)/10</f>
        <v>1688.5</v>
      </c>
      <c r="D313" s="75">
        <f>(D304+D272+D241+D211+D180+D149+D118+D89+D59+D29)/10</f>
        <v>58.263</v>
      </c>
      <c r="E313" s="75">
        <f>(E304+E272+E241+E211+E180+E149+E118+E89+E59+E29)/10</f>
        <v>58.279999999999994</v>
      </c>
      <c r="F313" s="75">
        <f>(F304+F272+F241+F211+F180+F149+F118+F89+F59+F29)/10</f>
        <v>249.99</v>
      </c>
      <c r="G313" s="208">
        <f>(G304+G272+G241+G211+G180+G149+G118+G89+G59+G29)/10</f>
        <v>1776.8</v>
      </c>
      <c r="H313" s="209"/>
    </row>
    <row r="314" spans="1:8" ht="21" thickBot="1">
      <c r="A314" s="76"/>
      <c r="B314" s="77"/>
      <c r="C314" s="77"/>
      <c r="D314" s="78"/>
      <c r="E314" s="78"/>
      <c r="F314" s="78"/>
      <c r="G314" s="210">
        <f>G313/2350</f>
        <v>0.7560851063829787</v>
      </c>
      <c r="H314" s="211"/>
    </row>
  </sheetData>
  <sheetProtection/>
  <mergeCells count="292">
    <mergeCell ref="A278:A279"/>
    <mergeCell ref="B278:B279"/>
    <mergeCell ref="C4:C5"/>
    <mergeCell ref="A6:H6"/>
    <mergeCell ref="G7:H7"/>
    <mergeCell ref="G8:H8"/>
    <mergeCell ref="G9:H9"/>
    <mergeCell ref="G10:H10"/>
    <mergeCell ref="A4:A5"/>
    <mergeCell ref="B4:B5"/>
    <mergeCell ref="G11:H11"/>
    <mergeCell ref="G12:H12"/>
    <mergeCell ref="A13:B13"/>
    <mergeCell ref="G13:H13"/>
    <mergeCell ref="A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3:H23"/>
    <mergeCell ref="G24:H24"/>
    <mergeCell ref="G25:H25"/>
    <mergeCell ref="G26:H26"/>
    <mergeCell ref="G27:H27"/>
    <mergeCell ref="G28:H28"/>
    <mergeCell ref="G29:H29"/>
    <mergeCell ref="G30:H30"/>
    <mergeCell ref="A35:H35"/>
    <mergeCell ref="G36:H36"/>
    <mergeCell ref="G37:H37"/>
    <mergeCell ref="A33:A34"/>
    <mergeCell ref="B33:B34"/>
    <mergeCell ref="G38:H38"/>
    <mergeCell ref="G39:H39"/>
    <mergeCell ref="G40:H40"/>
    <mergeCell ref="G41:H41"/>
    <mergeCell ref="G42:H42"/>
    <mergeCell ref="A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A53:H53"/>
    <mergeCell ref="G54:H54"/>
    <mergeCell ref="G55:H55"/>
    <mergeCell ref="G56:H56"/>
    <mergeCell ref="G57:H57"/>
    <mergeCell ref="G58:H58"/>
    <mergeCell ref="G59:H59"/>
    <mergeCell ref="G60:H60"/>
    <mergeCell ref="A65:H65"/>
    <mergeCell ref="A63:A64"/>
    <mergeCell ref="B63:B64"/>
    <mergeCell ref="G66:H66"/>
    <mergeCell ref="G67:H67"/>
    <mergeCell ref="G68:H68"/>
    <mergeCell ref="G69:H69"/>
    <mergeCell ref="G70:H70"/>
    <mergeCell ref="G71:H71"/>
    <mergeCell ref="G72:H72"/>
    <mergeCell ref="A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A83:H83"/>
    <mergeCell ref="G84:H84"/>
    <mergeCell ref="G85:H85"/>
    <mergeCell ref="G86:H86"/>
    <mergeCell ref="G87:H87"/>
    <mergeCell ref="G88:H88"/>
    <mergeCell ref="G89:H89"/>
    <mergeCell ref="G90:H90"/>
    <mergeCell ref="A95:H95"/>
    <mergeCell ref="G96:H96"/>
    <mergeCell ref="G97:H97"/>
    <mergeCell ref="G98:H98"/>
    <mergeCell ref="G99:H99"/>
    <mergeCell ref="A93:A94"/>
    <mergeCell ref="B93:B94"/>
    <mergeCell ref="G100:H100"/>
    <mergeCell ref="G101:H101"/>
    <mergeCell ref="G102:H102"/>
    <mergeCell ref="G103:H103"/>
    <mergeCell ref="A104:H104"/>
    <mergeCell ref="G105:H105"/>
    <mergeCell ref="G106:H106"/>
    <mergeCell ref="G107:H107"/>
    <mergeCell ref="G108:H108"/>
    <mergeCell ref="G109:H109"/>
    <mergeCell ref="G110:H110"/>
    <mergeCell ref="G128:H128"/>
    <mergeCell ref="G111:H111"/>
    <mergeCell ref="G112:H112"/>
    <mergeCell ref="A113:H113"/>
    <mergeCell ref="G114:H114"/>
    <mergeCell ref="G115:H115"/>
    <mergeCell ref="G116:H116"/>
    <mergeCell ref="G117:H117"/>
    <mergeCell ref="G118:H118"/>
    <mergeCell ref="G119:H119"/>
    <mergeCell ref="A126:H126"/>
    <mergeCell ref="G127:H127"/>
    <mergeCell ref="G129:H129"/>
    <mergeCell ref="A124:A125"/>
    <mergeCell ref="B124:B125"/>
    <mergeCell ref="G130:H130"/>
    <mergeCell ref="G131:H131"/>
    <mergeCell ref="G132:H132"/>
    <mergeCell ref="G133:H133"/>
    <mergeCell ref="A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A143:H143"/>
    <mergeCell ref="G144:H144"/>
    <mergeCell ref="G145:H145"/>
    <mergeCell ref="G146:H146"/>
    <mergeCell ref="G147:H147"/>
    <mergeCell ref="G148:H148"/>
    <mergeCell ref="G149:H149"/>
    <mergeCell ref="G150:H150"/>
    <mergeCell ref="A157:H157"/>
    <mergeCell ref="G158:H158"/>
    <mergeCell ref="G159:H159"/>
    <mergeCell ref="A155:A156"/>
    <mergeCell ref="B155:B156"/>
    <mergeCell ref="G160:H160"/>
    <mergeCell ref="G161:H161"/>
    <mergeCell ref="G162:H162"/>
    <mergeCell ref="G163:H163"/>
    <mergeCell ref="G164:H164"/>
    <mergeCell ref="A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A174:H174"/>
    <mergeCell ref="G175:H175"/>
    <mergeCell ref="G176:H176"/>
    <mergeCell ref="G177:H177"/>
    <mergeCell ref="G178:H178"/>
    <mergeCell ref="G179:H179"/>
    <mergeCell ref="G180:H180"/>
    <mergeCell ref="G181:H181"/>
    <mergeCell ref="A188:H188"/>
    <mergeCell ref="G189:H189"/>
    <mergeCell ref="A186:A187"/>
    <mergeCell ref="B186:B187"/>
    <mergeCell ref="G190:H190"/>
    <mergeCell ref="G191:H191"/>
    <mergeCell ref="G192:H192"/>
    <mergeCell ref="G193:H193"/>
    <mergeCell ref="G194:H194"/>
    <mergeCell ref="G195:H195"/>
    <mergeCell ref="A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A205:H205"/>
    <mergeCell ref="G206:H206"/>
    <mergeCell ref="G207:H207"/>
    <mergeCell ref="G208:H208"/>
    <mergeCell ref="G209:H209"/>
    <mergeCell ref="G210:H210"/>
    <mergeCell ref="G211:H211"/>
    <mergeCell ref="G212:H212"/>
    <mergeCell ref="A219:H219"/>
    <mergeCell ref="A217:A218"/>
    <mergeCell ref="B217:B218"/>
    <mergeCell ref="G220:H220"/>
    <mergeCell ref="G221:H221"/>
    <mergeCell ref="G222:H222"/>
    <mergeCell ref="G223:H223"/>
    <mergeCell ref="G224:H224"/>
    <mergeCell ref="G225:H225"/>
    <mergeCell ref="G226:H226"/>
    <mergeCell ref="A227:H227"/>
    <mergeCell ref="G228:H228"/>
    <mergeCell ref="G229:H229"/>
    <mergeCell ref="G230:H230"/>
    <mergeCell ref="G231:H231"/>
    <mergeCell ref="G232:H232"/>
    <mergeCell ref="G233:H233"/>
    <mergeCell ref="G234:H234"/>
    <mergeCell ref="A235:H235"/>
    <mergeCell ref="G236:H236"/>
    <mergeCell ref="G237:H237"/>
    <mergeCell ref="G238:H238"/>
    <mergeCell ref="G239:H239"/>
    <mergeCell ref="G240:H240"/>
    <mergeCell ref="G241:H241"/>
    <mergeCell ref="G242:H242"/>
    <mergeCell ref="A249:H249"/>
    <mergeCell ref="C247:C248"/>
    <mergeCell ref="A247:A248"/>
    <mergeCell ref="B247:B248"/>
    <mergeCell ref="G250:H250"/>
    <mergeCell ref="G251:H251"/>
    <mergeCell ref="G252:H252"/>
    <mergeCell ref="G253:H253"/>
    <mergeCell ref="G254:H254"/>
    <mergeCell ref="G255:H255"/>
    <mergeCell ref="G256:H256"/>
    <mergeCell ref="A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A266:H266"/>
    <mergeCell ref="G267:H267"/>
    <mergeCell ref="G268:H268"/>
    <mergeCell ref="G269:H269"/>
    <mergeCell ref="G270:H270"/>
    <mergeCell ref="G271:H271"/>
    <mergeCell ref="G272:H272"/>
    <mergeCell ref="G273:H273"/>
    <mergeCell ref="A280:H280"/>
    <mergeCell ref="G281:H281"/>
    <mergeCell ref="G282:H282"/>
    <mergeCell ref="G283:H283"/>
    <mergeCell ref="G284:H284"/>
    <mergeCell ref="G285:H285"/>
    <mergeCell ref="A298:H298"/>
    <mergeCell ref="G286:H286"/>
    <mergeCell ref="G287:H287"/>
    <mergeCell ref="A288:H288"/>
    <mergeCell ref="G289:H289"/>
    <mergeCell ref="G290:H290"/>
    <mergeCell ref="G291:H291"/>
    <mergeCell ref="G300:H300"/>
    <mergeCell ref="G301:H301"/>
    <mergeCell ref="G302:H302"/>
    <mergeCell ref="G303:H303"/>
    <mergeCell ref="G304:H304"/>
    <mergeCell ref="G293:H293"/>
    <mergeCell ref="G294:H294"/>
    <mergeCell ref="G295:H295"/>
    <mergeCell ref="G296:H296"/>
    <mergeCell ref="G297:H297"/>
    <mergeCell ref="G310:H310"/>
    <mergeCell ref="G305:H305"/>
    <mergeCell ref="C33:C34"/>
    <mergeCell ref="C63:C64"/>
    <mergeCell ref="C93:C94"/>
    <mergeCell ref="C124:C125"/>
    <mergeCell ref="C155:C156"/>
    <mergeCell ref="C186:C187"/>
    <mergeCell ref="C217:C218"/>
    <mergeCell ref="G299:H299"/>
    <mergeCell ref="G312:H312"/>
    <mergeCell ref="G313:H313"/>
    <mergeCell ref="G314:H314"/>
    <mergeCell ref="G292:H292"/>
    <mergeCell ref="C278:C279"/>
    <mergeCell ref="B306:H306"/>
    <mergeCell ref="G307:H307"/>
    <mergeCell ref="G309:H309"/>
    <mergeCell ref="G311:H311"/>
    <mergeCell ref="G308:H308"/>
  </mergeCells>
  <printOptions/>
  <pageMargins left="1.141732283464567" right="0.5511811023622047" top="0.3937007874015748" bottom="0.1968503937007874" header="0.31496062992125984" footer="0.1968503937007874"/>
  <pageSetup fitToHeight="10" horizontalDpi="600" verticalDpi="600" orientation="landscape" paperSize="9" scale="37" r:id="rId1"/>
  <rowBreaks count="5" manualBreakCount="5">
    <brk id="61" max="255" man="1"/>
    <brk id="121" max="8" man="1"/>
    <brk id="183" max="8" man="1"/>
    <brk id="245" max="8" man="1"/>
    <brk id="31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8.875" style="0" customWidth="1"/>
    <col min="2" max="3" width="9.125" style="122" customWidth="1"/>
    <col min="5" max="13" width="9.125" style="122" customWidth="1"/>
    <col min="16" max="16" width="9.125" style="0" customWidth="1"/>
  </cols>
  <sheetData>
    <row r="1" spans="1:14" ht="12.75">
      <c r="A1" s="302" t="s">
        <v>120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ht="13.5" thickBot="1"/>
    <row r="3" spans="1:17" ht="13.5" thickBot="1">
      <c r="A3" s="123" t="s">
        <v>121</v>
      </c>
      <c r="B3" s="124" t="s">
        <v>122</v>
      </c>
      <c r="C3" s="124" t="s">
        <v>122</v>
      </c>
      <c r="D3" s="125"/>
      <c r="E3" s="126"/>
      <c r="F3" s="127"/>
      <c r="G3" s="128"/>
      <c r="H3" s="128"/>
      <c r="I3" s="128"/>
      <c r="J3" s="128"/>
      <c r="K3" s="128"/>
      <c r="L3" s="128"/>
      <c r="M3" s="129"/>
      <c r="N3" s="199" t="s">
        <v>123</v>
      </c>
      <c r="O3" s="130" t="s">
        <v>124</v>
      </c>
      <c r="P3" s="123" t="s">
        <v>190</v>
      </c>
      <c r="Q3" s="131"/>
    </row>
    <row r="4" spans="1:17" ht="13.5" thickBot="1">
      <c r="A4" s="132" t="s">
        <v>125</v>
      </c>
      <c r="B4" s="133" t="s">
        <v>126</v>
      </c>
      <c r="C4" s="133" t="s">
        <v>127</v>
      </c>
      <c r="D4" s="134">
        <v>1</v>
      </c>
      <c r="E4" s="135">
        <v>2</v>
      </c>
      <c r="F4" s="135">
        <v>3</v>
      </c>
      <c r="G4" s="135">
        <v>4</v>
      </c>
      <c r="H4" s="135">
        <v>5</v>
      </c>
      <c r="I4" s="135">
        <v>6</v>
      </c>
      <c r="J4" s="135">
        <v>7</v>
      </c>
      <c r="K4" s="135">
        <v>8</v>
      </c>
      <c r="L4" s="135">
        <v>9</v>
      </c>
      <c r="M4" s="197">
        <v>10</v>
      </c>
      <c r="N4" s="200" t="s">
        <v>128</v>
      </c>
      <c r="O4" s="137" t="s">
        <v>129</v>
      </c>
      <c r="P4" s="138" t="s">
        <v>130</v>
      </c>
      <c r="Q4" s="139" t="s">
        <v>131</v>
      </c>
    </row>
    <row r="5" spans="1:17" ht="12.75">
      <c r="A5" s="140" t="s">
        <v>132</v>
      </c>
      <c r="B5" s="141">
        <v>48</v>
      </c>
      <c r="C5" s="141">
        <f>B5*10</f>
        <v>480</v>
      </c>
      <c r="D5" s="142">
        <v>30</v>
      </c>
      <c r="E5" s="141">
        <v>30</v>
      </c>
      <c r="F5" s="141">
        <v>30</v>
      </c>
      <c r="G5" s="141">
        <v>30</v>
      </c>
      <c r="H5" s="141">
        <v>30</v>
      </c>
      <c r="I5" s="141">
        <v>30</v>
      </c>
      <c r="J5" s="141">
        <v>30</v>
      </c>
      <c r="K5" s="141">
        <v>30</v>
      </c>
      <c r="L5" s="141">
        <v>30</v>
      </c>
      <c r="M5" s="198">
        <v>30</v>
      </c>
      <c r="N5" s="201">
        <f>O5/10</f>
        <v>30</v>
      </c>
      <c r="O5" s="143">
        <f aca="true" t="shared" si="0" ref="O5:O32">SUM(D5:M5)</f>
        <v>300</v>
      </c>
      <c r="P5" s="144"/>
      <c r="Q5" s="145">
        <v>18</v>
      </c>
    </row>
    <row r="6" spans="1:17" ht="12.75">
      <c r="A6" s="146" t="s">
        <v>133</v>
      </c>
      <c r="B6" s="141">
        <v>90</v>
      </c>
      <c r="C6" s="141">
        <f aca="true" t="shared" si="1" ref="C6:C31">B6*10</f>
        <v>900</v>
      </c>
      <c r="D6" s="142">
        <v>90</v>
      </c>
      <c r="E6" s="141">
        <f>16+50+40</f>
        <v>106</v>
      </c>
      <c r="F6" s="141">
        <f>15.75+50+40</f>
        <v>105.75</v>
      </c>
      <c r="G6" s="141">
        <v>90</v>
      </c>
      <c r="H6" s="141">
        <f>90+12</f>
        <v>102</v>
      </c>
      <c r="I6" s="141">
        <v>90</v>
      </c>
      <c r="J6" s="141">
        <f>17.5+50+40</f>
        <v>107.5</v>
      </c>
      <c r="K6" s="141">
        <v>90</v>
      </c>
      <c r="L6" s="141">
        <v>90</v>
      </c>
      <c r="M6" s="198">
        <v>106</v>
      </c>
      <c r="N6" s="202">
        <f aca="true" t="shared" si="2" ref="N6:N32">O6/10</f>
        <v>97.725</v>
      </c>
      <c r="O6" s="147">
        <f t="shared" si="0"/>
        <v>977.25</v>
      </c>
      <c r="P6" s="148">
        <v>7.73</v>
      </c>
      <c r="Q6" s="149"/>
    </row>
    <row r="7" spans="1:17" ht="12.75">
      <c r="A7" s="150" t="s">
        <v>134</v>
      </c>
      <c r="B7" s="151">
        <v>9</v>
      </c>
      <c r="C7" s="141">
        <f t="shared" si="1"/>
        <v>90</v>
      </c>
      <c r="D7" s="152">
        <v>3.8</v>
      </c>
      <c r="E7" s="151">
        <v>31</v>
      </c>
      <c r="F7" s="151">
        <v>2</v>
      </c>
      <c r="G7" s="151">
        <v>48.9</v>
      </c>
      <c r="H7" s="151">
        <v>73</v>
      </c>
      <c r="I7" s="151">
        <v>77.4</v>
      </c>
      <c r="J7" s="151">
        <v>2</v>
      </c>
      <c r="K7" s="151">
        <v>55.8</v>
      </c>
      <c r="L7" s="151">
        <v>46.9</v>
      </c>
      <c r="M7" s="153">
        <v>2</v>
      </c>
      <c r="N7" s="202">
        <f t="shared" si="2"/>
        <v>34.279999999999994</v>
      </c>
      <c r="O7" s="147">
        <f t="shared" si="0"/>
        <v>342.79999999999995</v>
      </c>
      <c r="P7" s="154">
        <v>25.28</v>
      </c>
      <c r="Q7" s="155"/>
    </row>
    <row r="8" spans="1:17" ht="12.75">
      <c r="A8" s="156" t="s">
        <v>135</v>
      </c>
      <c r="B8" s="157">
        <v>27</v>
      </c>
      <c r="C8" s="141">
        <f t="shared" si="1"/>
        <v>270</v>
      </c>
      <c r="D8" s="158">
        <v>80.5</v>
      </c>
      <c r="E8" s="151">
        <f>20+15</f>
        <v>35</v>
      </c>
      <c r="F8" s="159">
        <v>112.6</v>
      </c>
      <c r="G8" s="151">
        <v>16</v>
      </c>
      <c r="H8" s="160">
        <v>14.4</v>
      </c>
      <c r="I8" s="151">
        <v>129.1</v>
      </c>
      <c r="J8" s="161">
        <f>34</f>
        <v>34</v>
      </c>
      <c r="K8" s="151">
        <v>59.4</v>
      </c>
      <c r="L8" s="162">
        <v>14</v>
      </c>
      <c r="M8" s="163">
        <v>32.7</v>
      </c>
      <c r="N8" s="202">
        <f t="shared" si="2"/>
        <v>52.77</v>
      </c>
      <c r="O8" s="147">
        <f t="shared" si="0"/>
        <v>527.7</v>
      </c>
      <c r="P8" s="154">
        <v>25.77</v>
      </c>
      <c r="Q8" s="155"/>
    </row>
    <row r="9" spans="1:17" ht="12.75">
      <c r="A9" s="164" t="s">
        <v>136</v>
      </c>
      <c r="B9" s="165">
        <v>9</v>
      </c>
      <c r="C9" s="141">
        <f t="shared" si="1"/>
        <v>90</v>
      </c>
      <c r="D9" s="166"/>
      <c r="E9" s="161"/>
      <c r="F9" s="161"/>
      <c r="G9" s="161">
        <v>51</v>
      </c>
      <c r="H9" s="161"/>
      <c r="I9" s="161">
        <v>10</v>
      </c>
      <c r="J9" s="161"/>
      <c r="K9" s="161"/>
      <c r="L9" s="161"/>
      <c r="M9" s="167">
        <v>51</v>
      </c>
      <c r="N9" s="202">
        <f t="shared" si="2"/>
        <v>11.2</v>
      </c>
      <c r="O9" s="147">
        <f t="shared" si="0"/>
        <v>112</v>
      </c>
      <c r="P9" s="148">
        <v>2.2</v>
      </c>
      <c r="Q9" s="149"/>
    </row>
    <row r="10" spans="1:17" ht="12.75">
      <c r="A10" s="146" t="s">
        <v>137</v>
      </c>
      <c r="B10" s="151">
        <v>112.2</v>
      </c>
      <c r="C10" s="141">
        <f t="shared" si="1"/>
        <v>1122</v>
      </c>
      <c r="D10" s="152">
        <v>24</v>
      </c>
      <c r="E10" s="151">
        <v>205</v>
      </c>
      <c r="F10" s="151">
        <v>16</v>
      </c>
      <c r="G10" s="151">
        <v>40</v>
      </c>
      <c r="H10" s="151">
        <v>177</v>
      </c>
      <c r="I10" s="151">
        <v>50</v>
      </c>
      <c r="J10" s="151">
        <v>75</v>
      </c>
      <c r="K10" s="151">
        <v>80</v>
      </c>
      <c r="L10" s="151">
        <v>204</v>
      </c>
      <c r="M10" s="153">
        <v>44</v>
      </c>
      <c r="N10" s="202">
        <f t="shared" si="2"/>
        <v>91.5</v>
      </c>
      <c r="O10" s="147">
        <f t="shared" si="0"/>
        <v>915</v>
      </c>
      <c r="P10" s="148"/>
      <c r="Q10" s="149">
        <v>20.5</v>
      </c>
    </row>
    <row r="11" spans="1:17" ht="12.75">
      <c r="A11" s="156" t="s">
        <v>138</v>
      </c>
      <c r="B11" s="151">
        <v>168</v>
      </c>
      <c r="C11" s="141">
        <f t="shared" si="1"/>
        <v>1680</v>
      </c>
      <c r="D11" s="152">
        <f>24+30.8+3+92+40</f>
        <v>189.8</v>
      </c>
      <c r="E11" s="151">
        <v>128</v>
      </c>
      <c r="F11" s="151">
        <f>32+23.3+8+63+16</f>
        <v>142.3</v>
      </c>
      <c r="G11" s="151">
        <v>108</v>
      </c>
      <c r="H11" s="151">
        <f>34.4+81.9+4+11+20+18</f>
        <v>169.3</v>
      </c>
      <c r="I11" s="151">
        <f>14+14.7+5+71+27</f>
        <v>131.7</v>
      </c>
      <c r="J11" s="151">
        <f>18.4+13.9+5+63+206</f>
        <v>306.3</v>
      </c>
      <c r="K11" s="151">
        <v>205</v>
      </c>
      <c r="L11" s="151">
        <v>137.1</v>
      </c>
      <c r="M11" s="153">
        <f>28.5+6+63+65</f>
        <v>162.5</v>
      </c>
      <c r="N11" s="202">
        <f t="shared" si="2"/>
        <v>168</v>
      </c>
      <c r="O11" s="147">
        <f t="shared" si="0"/>
        <v>1680</v>
      </c>
      <c r="P11" s="154"/>
      <c r="Q11" s="155"/>
    </row>
    <row r="12" spans="1:17" ht="12.75">
      <c r="A12" s="168" t="s">
        <v>139</v>
      </c>
      <c r="B12" s="169">
        <v>111</v>
      </c>
      <c r="C12" s="170">
        <f t="shared" si="1"/>
        <v>1110</v>
      </c>
      <c r="D12" s="171">
        <v>225</v>
      </c>
      <c r="E12" s="169"/>
      <c r="F12" s="169">
        <v>205</v>
      </c>
      <c r="G12" s="169">
        <v>155</v>
      </c>
      <c r="H12" s="169"/>
      <c r="I12" s="169">
        <v>28</v>
      </c>
      <c r="J12" s="169">
        <v>205</v>
      </c>
      <c r="K12" s="169"/>
      <c r="L12" s="169">
        <v>155</v>
      </c>
      <c r="M12" s="172">
        <v>225</v>
      </c>
      <c r="N12" s="203">
        <f t="shared" si="2"/>
        <v>119.8</v>
      </c>
      <c r="O12" s="173">
        <f t="shared" si="0"/>
        <v>1198</v>
      </c>
      <c r="P12" s="168">
        <v>8.8</v>
      </c>
      <c r="Q12" s="174"/>
    </row>
    <row r="13" spans="1:17" ht="12.75">
      <c r="A13" s="168" t="s">
        <v>140</v>
      </c>
      <c r="B13" s="169">
        <v>120</v>
      </c>
      <c r="C13" s="170">
        <f t="shared" si="1"/>
        <v>1200</v>
      </c>
      <c r="D13" s="171"/>
      <c r="E13" s="169">
        <v>200</v>
      </c>
      <c r="F13" s="169">
        <v>200</v>
      </c>
      <c r="G13" s="169">
        <v>200</v>
      </c>
      <c r="H13" s="169"/>
      <c r="I13" s="169">
        <v>200</v>
      </c>
      <c r="J13" s="169"/>
      <c r="K13" s="169">
        <v>200</v>
      </c>
      <c r="L13" s="169">
        <v>200</v>
      </c>
      <c r="M13" s="172"/>
      <c r="N13" s="203">
        <f t="shared" si="2"/>
        <v>120</v>
      </c>
      <c r="O13" s="173">
        <f t="shared" si="0"/>
        <v>1200</v>
      </c>
      <c r="P13" s="168"/>
      <c r="Q13" s="174"/>
    </row>
    <row r="14" spans="1:17" ht="12.75">
      <c r="A14" s="156" t="s">
        <v>141</v>
      </c>
      <c r="B14" s="151">
        <v>9</v>
      </c>
      <c r="C14" s="141">
        <f t="shared" si="1"/>
        <v>90</v>
      </c>
      <c r="D14" s="152">
        <v>20</v>
      </c>
      <c r="E14" s="151">
        <v>15</v>
      </c>
      <c r="F14" s="151"/>
      <c r="G14" s="151">
        <v>20</v>
      </c>
      <c r="H14" s="151">
        <v>37.2</v>
      </c>
      <c r="I14" s="151"/>
      <c r="J14" s="151">
        <v>20</v>
      </c>
      <c r="K14" s="151">
        <v>15</v>
      </c>
      <c r="L14" s="151">
        <v>24</v>
      </c>
      <c r="M14" s="153"/>
      <c r="N14" s="202">
        <f t="shared" si="2"/>
        <v>15.12</v>
      </c>
      <c r="O14" s="147">
        <f t="shared" si="0"/>
        <v>151.2</v>
      </c>
      <c r="P14" s="154">
        <v>6.12</v>
      </c>
      <c r="Q14" s="155"/>
    </row>
    <row r="15" spans="1:17" ht="12.75">
      <c r="A15" s="156" t="s">
        <v>142</v>
      </c>
      <c r="B15" s="151">
        <v>18</v>
      </c>
      <c r="C15" s="141">
        <f t="shared" si="1"/>
        <v>180</v>
      </c>
      <c r="D15" s="152">
        <v>37</v>
      </c>
      <c r="E15" s="151">
        <v>32.5</v>
      </c>
      <c r="F15" s="151">
        <v>22.5</v>
      </c>
      <c r="G15" s="151">
        <v>31.5</v>
      </c>
      <c r="H15" s="151">
        <v>32.4</v>
      </c>
      <c r="I15" s="151">
        <v>48.9</v>
      </c>
      <c r="J15" s="151">
        <v>32</v>
      </c>
      <c r="K15" s="151">
        <v>35</v>
      </c>
      <c r="L15" s="151">
        <v>32</v>
      </c>
      <c r="M15" s="153">
        <v>30</v>
      </c>
      <c r="N15" s="202">
        <f t="shared" si="2"/>
        <v>33.38</v>
      </c>
      <c r="O15" s="147">
        <f t="shared" si="0"/>
        <v>333.8</v>
      </c>
      <c r="P15" s="154">
        <v>15.38</v>
      </c>
      <c r="Q15" s="155"/>
    </row>
    <row r="16" spans="1:17" ht="12.75">
      <c r="A16" s="156" t="s">
        <v>143</v>
      </c>
      <c r="B16" s="151">
        <v>6</v>
      </c>
      <c r="C16" s="141">
        <f t="shared" si="1"/>
        <v>60</v>
      </c>
      <c r="D16" s="152">
        <v>40</v>
      </c>
      <c r="E16" s="151"/>
      <c r="F16" s="151">
        <v>50</v>
      </c>
      <c r="G16" s="151"/>
      <c r="H16" s="151"/>
      <c r="I16" s="151"/>
      <c r="J16" s="151">
        <v>40</v>
      </c>
      <c r="K16" s="151"/>
      <c r="L16" s="151"/>
      <c r="M16" s="153">
        <v>50</v>
      </c>
      <c r="N16" s="202">
        <f t="shared" si="2"/>
        <v>18</v>
      </c>
      <c r="O16" s="147">
        <f t="shared" si="0"/>
        <v>180</v>
      </c>
      <c r="P16" s="154">
        <v>12</v>
      </c>
      <c r="Q16" s="155"/>
    </row>
    <row r="17" spans="1:17" ht="12.75">
      <c r="A17" s="156" t="s">
        <v>144</v>
      </c>
      <c r="B17" s="151">
        <v>1.8</v>
      </c>
      <c r="C17" s="141">
        <f t="shared" si="1"/>
        <v>18</v>
      </c>
      <c r="D17" s="152">
        <v>4</v>
      </c>
      <c r="E17" s="151"/>
      <c r="F17" s="151"/>
      <c r="G17" s="151">
        <v>4</v>
      </c>
      <c r="H17" s="151">
        <v>4</v>
      </c>
      <c r="I17" s="151"/>
      <c r="J17" s="151"/>
      <c r="K17" s="151">
        <v>4</v>
      </c>
      <c r="L17" s="151"/>
      <c r="M17" s="153">
        <v>4</v>
      </c>
      <c r="N17" s="202">
        <f t="shared" si="2"/>
        <v>2</v>
      </c>
      <c r="O17" s="147">
        <f t="shared" si="0"/>
        <v>20</v>
      </c>
      <c r="P17" s="154">
        <v>0.2</v>
      </c>
      <c r="Q17" s="155"/>
    </row>
    <row r="18" spans="1:17" ht="12.75">
      <c r="A18" s="156" t="s">
        <v>145</v>
      </c>
      <c r="B18" s="151">
        <v>0.6</v>
      </c>
      <c r="C18" s="141">
        <f t="shared" si="1"/>
        <v>6</v>
      </c>
      <c r="D18" s="152"/>
      <c r="E18" s="151">
        <v>1</v>
      </c>
      <c r="F18" s="151">
        <v>1</v>
      </c>
      <c r="G18" s="151"/>
      <c r="H18" s="151"/>
      <c r="I18" s="151">
        <v>1</v>
      </c>
      <c r="J18" s="151"/>
      <c r="K18" s="151"/>
      <c r="L18" s="151">
        <v>1</v>
      </c>
      <c r="M18" s="153"/>
      <c r="N18" s="202">
        <f t="shared" si="2"/>
        <v>0.4</v>
      </c>
      <c r="O18" s="147">
        <f t="shared" si="0"/>
        <v>4</v>
      </c>
      <c r="P18" s="154"/>
      <c r="Q18" s="155">
        <v>0.2</v>
      </c>
    </row>
    <row r="19" spans="1:17" ht="12.75">
      <c r="A19" s="156" t="s">
        <v>146</v>
      </c>
      <c r="B19" s="151">
        <v>42</v>
      </c>
      <c r="C19" s="141">
        <f t="shared" si="1"/>
        <v>420</v>
      </c>
      <c r="D19" s="152">
        <v>8</v>
      </c>
      <c r="E19" s="151"/>
      <c r="F19" s="151">
        <v>8</v>
      </c>
      <c r="G19" s="151">
        <v>116.2</v>
      </c>
      <c r="H19" s="151">
        <f>7.9+78</f>
        <v>85.9</v>
      </c>
      <c r="I19" s="151">
        <v>78</v>
      </c>
      <c r="J19" s="151"/>
      <c r="K19" s="151">
        <v>23.8</v>
      </c>
      <c r="L19" s="151">
        <v>24.4</v>
      </c>
      <c r="M19" s="153">
        <v>84.9</v>
      </c>
      <c r="N19" s="202">
        <f t="shared" si="2"/>
        <v>42.92</v>
      </c>
      <c r="O19" s="147">
        <f t="shared" si="0"/>
        <v>429.20000000000005</v>
      </c>
      <c r="P19" s="154"/>
      <c r="Q19" s="155"/>
    </row>
    <row r="20" spans="1:17" ht="12.75">
      <c r="A20" s="175" t="s">
        <v>147</v>
      </c>
      <c r="B20" s="151">
        <v>21</v>
      </c>
      <c r="C20" s="141">
        <f t="shared" si="1"/>
        <v>210</v>
      </c>
      <c r="D20" s="152">
        <v>134.8</v>
      </c>
      <c r="E20" s="151"/>
      <c r="F20" s="151">
        <v>70</v>
      </c>
      <c r="G20" s="151"/>
      <c r="H20" s="151"/>
      <c r="I20" s="151">
        <v>14.6</v>
      </c>
      <c r="J20" s="151">
        <v>70</v>
      </c>
      <c r="K20" s="151">
        <v>131.4</v>
      </c>
      <c r="L20" s="151"/>
      <c r="M20" s="153"/>
      <c r="N20" s="202">
        <f t="shared" si="2"/>
        <v>42.08</v>
      </c>
      <c r="O20" s="147">
        <f t="shared" si="0"/>
        <v>420.79999999999995</v>
      </c>
      <c r="P20" s="154">
        <v>21.08</v>
      </c>
      <c r="Q20" s="155"/>
    </row>
    <row r="21" spans="1:17" ht="12.75">
      <c r="A21" s="156" t="s">
        <v>148</v>
      </c>
      <c r="B21" s="151">
        <v>34.8</v>
      </c>
      <c r="C21" s="141">
        <f t="shared" si="1"/>
        <v>348</v>
      </c>
      <c r="D21" s="152"/>
      <c r="E21" s="151">
        <v>132</v>
      </c>
      <c r="F21" s="151"/>
      <c r="G21" s="151"/>
      <c r="H21" s="151"/>
      <c r="I21" s="151"/>
      <c r="J21" s="151">
        <v>52</v>
      </c>
      <c r="K21" s="151"/>
      <c r="L21" s="151">
        <v>164</v>
      </c>
      <c r="M21" s="153"/>
      <c r="N21" s="202">
        <f t="shared" si="2"/>
        <v>34.8</v>
      </c>
      <c r="O21" s="147">
        <f t="shared" si="0"/>
        <v>348</v>
      </c>
      <c r="P21" s="154"/>
      <c r="Q21" s="155"/>
    </row>
    <row r="22" spans="1:17" ht="12.75">
      <c r="A22" s="168" t="s">
        <v>149</v>
      </c>
      <c r="B22" s="176">
        <v>180</v>
      </c>
      <c r="C22" s="170">
        <f t="shared" si="1"/>
        <v>1800</v>
      </c>
      <c r="D22" s="171">
        <v>216</v>
      </c>
      <c r="E22" s="169">
        <v>133</v>
      </c>
      <c r="F22" s="169">
        <v>162</v>
      </c>
      <c r="G22" s="169">
        <v>195</v>
      </c>
      <c r="H22" s="169">
        <v>300</v>
      </c>
      <c r="I22" s="169">
        <v>121</v>
      </c>
      <c r="J22" s="169">
        <v>208</v>
      </c>
      <c r="K22" s="169">
        <v>153</v>
      </c>
      <c r="L22" s="169">
        <v>177</v>
      </c>
      <c r="M22" s="172">
        <v>112</v>
      </c>
      <c r="N22" s="203">
        <f t="shared" si="2"/>
        <v>177.7</v>
      </c>
      <c r="O22" s="173">
        <f t="shared" si="0"/>
        <v>1777</v>
      </c>
      <c r="P22" s="168"/>
      <c r="Q22" s="174">
        <v>2.3</v>
      </c>
    </row>
    <row r="23" spans="1:17" ht="12.75">
      <c r="A23" s="156" t="s">
        <v>150</v>
      </c>
      <c r="B23" s="151">
        <v>90</v>
      </c>
      <c r="C23" s="141">
        <f t="shared" si="1"/>
        <v>900</v>
      </c>
      <c r="D23" s="152">
        <v>200</v>
      </c>
      <c r="E23" s="151"/>
      <c r="F23" s="151">
        <v>200</v>
      </c>
      <c r="G23" s="151"/>
      <c r="H23" s="151">
        <v>200</v>
      </c>
      <c r="I23" s="151"/>
      <c r="J23" s="151">
        <v>200</v>
      </c>
      <c r="K23" s="151"/>
      <c r="L23" s="151"/>
      <c r="M23" s="153">
        <v>200</v>
      </c>
      <c r="N23" s="203">
        <f t="shared" si="2"/>
        <v>100</v>
      </c>
      <c r="O23" s="173">
        <f t="shared" si="0"/>
        <v>1000</v>
      </c>
      <c r="P23" s="168">
        <v>10</v>
      </c>
      <c r="Q23" s="174"/>
    </row>
    <row r="24" spans="1:17" ht="12.75">
      <c r="A24" s="156" t="s">
        <v>151</v>
      </c>
      <c r="B24" s="151">
        <v>30</v>
      </c>
      <c r="C24" s="141">
        <f t="shared" si="1"/>
        <v>300</v>
      </c>
      <c r="D24" s="152"/>
      <c r="E24" s="151">
        <v>91</v>
      </c>
      <c r="F24" s="151"/>
      <c r="G24" s="151"/>
      <c r="H24" s="151">
        <v>137</v>
      </c>
      <c r="I24" s="151"/>
      <c r="J24" s="151"/>
      <c r="K24" s="151"/>
      <c r="L24" s="151">
        <v>141</v>
      </c>
      <c r="M24" s="153"/>
      <c r="N24" s="202">
        <f t="shared" si="2"/>
        <v>36.9</v>
      </c>
      <c r="O24" s="147">
        <f t="shared" si="0"/>
        <v>369</v>
      </c>
      <c r="P24" s="154">
        <v>6.9</v>
      </c>
      <c r="Q24" s="155"/>
    </row>
    <row r="25" spans="1:17" ht="12.75">
      <c r="A25" s="156" t="s">
        <v>152</v>
      </c>
      <c r="B25" s="151">
        <v>6</v>
      </c>
      <c r="C25" s="141">
        <f t="shared" si="1"/>
        <v>60</v>
      </c>
      <c r="D25" s="152">
        <v>22.5</v>
      </c>
      <c r="E25" s="151">
        <v>10</v>
      </c>
      <c r="F25" s="151">
        <v>10</v>
      </c>
      <c r="G25" s="151"/>
      <c r="H25" s="151">
        <v>15.4</v>
      </c>
      <c r="I25" s="151"/>
      <c r="J25" s="151"/>
      <c r="K25" s="151">
        <v>10</v>
      </c>
      <c r="L25" s="151">
        <v>16</v>
      </c>
      <c r="M25" s="153">
        <v>10</v>
      </c>
      <c r="N25" s="202">
        <f t="shared" si="2"/>
        <v>9.39</v>
      </c>
      <c r="O25" s="147">
        <f t="shared" si="0"/>
        <v>93.9</v>
      </c>
      <c r="P25" s="154">
        <v>3.39</v>
      </c>
      <c r="Q25" s="155"/>
    </row>
    <row r="26" spans="1:17" ht="12.75">
      <c r="A26" s="156" t="s">
        <v>153</v>
      </c>
      <c r="B26" s="151">
        <v>6</v>
      </c>
      <c r="C26" s="141">
        <f t="shared" si="1"/>
        <v>60</v>
      </c>
      <c r="D26" s="152">
        <v>15</v>
      </c>
      <c r="E26" s="151">
        <v>15</v>
      </c>
      <c r="F26" s="151"/>
      <c r="G26" s="151">
        <v>15</v>
      </c>
      <c r="H26" s="151">
        <v>15</v>
      </c>
      <c r="I26" s="151"/>
      <c r="J26" s="151">
        <v>15</v>
      </c>
      <c r="K26" s="151"/>
      <c r="L26" s="151"/>
      <c r="M26" s="153">
        <v>15</v>
      </c>
      <c r="N26" s="202">
        <f t="shared" si="2"/>
        <v>9</v>
      </c>
      <c r="O26" s="147">
        <f t="shared" si="0"/>
        <v>90</v>
      </c>
      <c r="P26" s="154">
        <v>3</v>
      </c>
      <c r="Q26" s="155"/>
    </row>
    <row r="27" spans="1:17" ht="12.75">
      <c r="A27" s="156" t="s">
        <v>154</v>
      </c>
      <c r="B27" s="151">
        <v>18</v>
      </c>
      <c r="C27" s="141">
        <f t="shared" si="1"/>
        <v>180</v>
      </c>
      <c r="D27" s="152">
        <v>15</v>
      </c>
      <c r="E27" s="151">
        <v>22.6</v>
      </c>
      <c r="F27" s="151">
        <v>20.8</v>
      </c>
      <c r="G27" s="151">
        <v>20</v>
      </c>
      <c r="H27" s="151">
        <v>20.4</v>
      </c>
      <c r="I27" s="151">
        <v>19.8</v>
      </c>
      <c r="J27" s="151">
        <v>15</v>
      </c>
      <c r="K27" s="151">
        <v>16</v>
      </c>
      <c r="L27" s="151">
        <v>15</v>
      </c>
      <c r="M27" s="153">
        <v>20.8</v>
      </c>
      <c r="N27" s="202">
        <f t="shared" si="2"/>
        <v>18.540000000000003</v>
      </c>
      <c r="O27" s="147">
        <f t="shared" si="0"/>
        <v>185.40000000000003</v>
      </c>
      <c r="P27" s="154"/>
      <c r="Q27" s="155"/>
    </row>
    <row r="28" spans="1:17" ht="12.75">
      <c r="A28" s="156" t="s">
        <v>155</v>
      </c>
      <c r="B28" s="151">
        <v>9</v>
      </c>
      <c r="C28" s="141">
        <f t="shared" si="1"/>
        <v>90</v>
      </c>
      <c r="D28" s="152">
        <v>12</v>
      </c>
      <c r="E28" s="151">
        <v>15.4</v>
      </c>
      <c r="F28" s="151">
        <v>11</v>
      </c>
      <c r="G28" s="151">
        <v>15.8</v>
      </c>
      <c r="H28" s="151">
        <v>20.6</v>
      </c>
      <c r="I28" s="151">
        <v>11</v>
      </c>
      <c r="J28" s="151">
        <v>12.4</v>
      </c>
      <c r="K28" s="151">
        <v>18.5</v>
      </c>
      <c r="L28" s="151">
        <v>18</v>
      </c>
      <c r="M28" s="153">
        <v>10</v>
      </c>
      <c r="N28" s="202">
        <f t="shared" si="2"/>
        <v>14.470000000000002</v>
      </c>
      <c r="O28" s="147">
        <f t="shared" si="0"/>
        <v>144.70000000000002</v>
      </c>
      <c r="P28" s="154">
        <v>5.47</v>
      </c>
      <c r="Q28" s="155"/>
    </row>
    <row r="29" spans="1:17" ht="12.75">
      <c r="A29" s="156" t="s">
        <v>156</v>
      </c>
      <c r="B29" s="151">
        <v>24</v>
      </c>
      <c r="C29" s="141">
        <f t="shared" si="1"/>
        <v>240</v>
      </c>
      <c r="D29" s="152"/>
      <c r="E29" s="177">
        <v>12</v>
      </c>
      <c r="F29" s="151"/>
      <c r="G29" s="151">
        <v>112</v>
      </c>
      <c r="H29" s="151">
        <v>24</v>
      </c>
      <c r="I29" s="151">
        <v>44</v>
      </c>
      <c r="J29" s="151"/>
      <c r="K29" s="151">
        <v>136</v>
      </c>
      <c r="L29" s="151">
        <v>4</v>
      </c>
      <c r="M29" s="153"/>
      <c r="N29" s="202">
        <f t="shared" si="2"/>
        <v>33.2</v>
      </c>
      <c r="O29" s="147">
        <f t="shared" si="0"/>
        <v>332</v>
      </c>
      <c r="P29" s="154">
        <v>9.2</v>
      </c>
      <c r="Q29" s="155"/>
    </row>
    <row r="30" spans="1:17" ht="12.75">
      <c r="A30" s="156" t="s">
        <v>157</v>
      </c>
      <c r="B30" s="151">
        <v>1.8</v>
      </c>
      <c r="C30" s="141">
        <f>B30*10</f>
        <v>18</v>
      </c>
      <c r="D30" s="152"/>
      <c r="E30" s="177"/>
      <c r="F30" s="151"/>
      <c r="G30" s="151"/>
      <c r="H30" s="151"/>
      <c r="I30" s="151">
        <v>9</v>
      </c>
      <c r="J30" s="151"/>
      <c r="K30" s="151"/>
      <c r="L30" s="151"/>
      <c r="M30" s="153">
        <v>9</v>
      </c>
      <c r="N30" s="202">
        <f>O30/10</f>
        <v>1.8</v>
      </c>
      <c r="O30" s="147">
        <f t="shared" si="0"/>
        <v>18</v>
      </c>
      <c r="P30" s="154"/>
      <c r="Q30" s="155"/>
    </row>
    <row r="31" spans="1:17" ht="12.75">
      <c r="A31" s="156" t="s">
        <v>158</v>
      </c>
      <c r="B31" s="151">
        <v>0.12</v>
      </c>
      <c r="C31" s="141">
        <f t="shared" si="1"/>
        <v>1.2</v>
      </c>
      <c r="D31" s="152"/>
      <c r="E31" s="151"/>
      <c r="F31" s="151"/>
      <c r="G31" s="151">
        <v>0.1</v>
      </c>
      <c r="H31" s="151">
        <v>0.4</v>
      </c>
      <c r="I31" s="151">
        <v>0.4</v>
      </c>
      <c r="J31" s="151"/>
      <c r="K31" s="151">
        <v>0.5</v>
      </c>
      <c r="L31" s="151">
        <v>0.1</v>
      </c>
      <c r="M31" s="153"/>
      <c r="N31" s="202">
        <f t="shared" si="2"/>
        <v>0.15</v>
      </c>
      <c r="O31" s="147">
        <f t="shared" si="0"/>
        <v>1.5</v>
      </c>
      <c r="P31" s="154">
        <v>0.03</v>
      </c>
      <c r="Q31" s="155"/>
    </row>
    <row r="32" spans="1:17" ht="13.5" thickBot="1">
      <c r="A32" s="178" t="s">
        <v>159</v>
      </c>
      <c r="B32" s="179">
        <v>1.8</v>
      </c>
      <c r="C32" s="133">
        <f>B32*10</f>
        <v>18</v>
      </c>
      <c r="D32" s="180">
        <v>1.8</v>
      </c>
      <c r="E32" s="179">
        <v>1.8</v>
      </c>
      <c r="F32" s="179">
        <v>1.8</v>
      </c>
      <c r="G32" s="179">
        <v>1.8</v>
      </c>
      <c r="H32" s="179">
        <v>1.8</v>
      </c>
      <c r="I32" s="179">
        <v>1.8</v>
      </c>
      <c r="J32" s="179">
        <v>1.8</v>
      </c>
      <c r="K32" s="179">
        <v>1.8</v>
      </c>
      <c r="L32" s="179">
        <v>1.8</v>
      </c>
      <c r="M32" s="181">
        <v>1.8</v>
      </c>
      <c r="N32" s="204">
        <f t="shared" si="2"/>
        <v>1.8000000000000003</v>
      </c>
      <c r="O32" s="136">
        <f t="shared" si="0"/>
        <v>18.000000000000004</v>
      </c>
      <c r="P32" s="182"/>
      <c r="Q32" s="183"/>
    </row>
    <row r="34" spans="1:5" ht="12.75">
      <c r="A34" s="184" t="s">
        <v>160</v>
      </c>
      <c r="B34" s="151"/>
      <c r="C34" s="151"/>
      <c r="D34" s="184"/>
      <c r="E34" s="151"/>
    </row>
    <row r="35" spans="1:5" ht="25.5">
      <c r="A35" s="184"/>
      <c r="B35" s="185" t="s">
        <v>161</v>
      </c>
      <c r="C35" s="151" t="s">
        <v>162</v>
      </c>
      <c r="D35" s="184" t="s">
        <v>163</v>
      </c>
      <c r="E35" s="151" t="s">
        <v>164</v>
      </c>
    </row>
    <row r="36" spans="1:5" ht="12.75">
      <c r="A36" s="303" t="s">
        <v>165</v>
      </c>
      <c r="B36" s="303"/>
      <c r="C36" s="303"/>
      <c r="D36" s="303"/>
      <c r="E36" s="303"/>
    </row>
    <row r="37" spans="1:5" ht="12.75">
      <c r="A37" s="184" t="s">
        <v>166</v>
      </c>
      <c r="B37" s="151">
        <v>18</v>
      </c>
      <c r="C37" s="151">
        <v>1.2</v>
      </c>
      <c r="D37" s="151">
        <v>0.16</v>
      </c>
      <c r="E37" s="151">
        <v>7.83</v>
      </c>
    </row>
    <row r="38" spans="1:5" ht="12.75">
      <c r="A38" s="184" t="s">
        <v>134</v>
      </c>
      <c r="B38" s="151">
        <v>13.8</v>
      </c>
      <c r="C38" s="151">
        <v>1.45</v>
      </c>
      <c r="D38" s="152">
        <v>0.15</v>
      </c>
      <c r="E38" s="151">
        <v>8.1</v>
      </c>
    </row>
    <row r="39" spans="1:5" ht="12.75">
      <c r="A39" s="303" t="s">
        <v>167</v>
      </c>
      <c r="B39" s="303"/>
      <c r="C39" s="303"/>
      <c r="D39" s="303"/>
      <c r="E39" s="303"/>
    </row>
    <row r="40" spans="1:5" ht="12.75">
      <c r="A40" s="184" t="s">
        <v>137</v>
      </c>
      <c r="B40" s="151">
        <v>20.5</v>
      </c>
      <c r="C40" s="151">
        <v>0.4</v>
      </c>
      <c r="D40" s="152">
        <v>0.04</v>
      </c>
      <c r="E40" s="151">
        <v>3.56</v>
      </c>
    </row>
    <row r="41" spans="1:5" ht="12.75">
      <c r="A41" s="184" t="s">
        <v>168</v>
      </c>
      <c r="B41" s="151">
        <v>4</v>
      </c>
      <c r="C41" s="151">
        <v>0.4</v>
      </c>
      <c r="D41" s="152">
        <v>0.04</v>
      </c>
      <c r="E41" s="151">
        <v>3.6</v>
      </c>
    </row>
    <row r="42" spans="1:5" ht="12.75">
      <c r="A42" s="303" t="s">
        <v>169</v>
      </c>
      <c r="B42" s="303"/>
      <c r="C42" s="303"/>
      <c r="D42" s="303"/>
      <c r="E42" s="303"/>
    </row>
    <row r="43" spans="1:5" ht="12.75">
      <c r="A43" s="184" t="s">
        <v>149</v>
      </c>
      <c r="B43" s="151">
        <v>2.3</v>
      </c>
      <c r="C43" s="151">
        <v>0.06</v>
      </c>
      <c r="D43" s="152">
        <v>0.07</v>
      </c>
      <c r="E43" s="151">
        <v>0.1</v>
      </c>
    </row>
    <row r="44" spans="1:5" ht="12.75">
      <c r="A44" s="184" t="s">
        <v>153</v>
      </c>
      <c r="B44" s="151">
        <v>0.3</v>
      </c>
      <c r="C44" s="151">
        <v>0.06</v>
      </c>
      <c r="D44" s="152">
        <v>0.07</v>
      </c>
      <c r="E44" s="151"/>
    </row>
    <row r="46" spans="1:5" ht="42.75" customHeight="1">
      <c r="A46" s="301" t="s">
        <v>173</v>
      </c>
      <c r="B46" s="301"/>
      <c r="C46" s="301"/>
      <c r="D46" s="301"/>
      <c r="E46" s="301"/>
    </row>
  </sheetData>
  <sheetProtection/>
  <mergeCells count="5">
    <mergeCell ref="A46:E46"/>
    <mergeCell ref="A1:N1"/>
    <mergeCell ref="A36:E36"/>
    <mergeCell ref="A39:E39"/>
    <mergeCell ref="A42:E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view="pageBreakPreview" zoomScale="60" zoomScalePageLayoutView="0" workbookViewId="0" topLeftCell="A1">
      <selection activeCell="M17" sqref="M17"/>
    </sheetView>
  </sheetViews>
  <sheetFormatPr defaultColWidth="9.00390625" defaultRowHeight="12.75"/>
  <sheetData>
    <row r="2" spans="2:15" ht="19.5">
      <c r="B2" s="297" t="s">
        <v>74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2:15" ht="19.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19.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7" ht="19.5">
      <c r="B5" s="3"/>
      <c r="C5" s="3"/>
      <c r="D5" s="3"/>
      <c r="E5" s="3"/>
      <c r="F5" s="3"/>
      <c r="G5" s="3"/>
    </row>
    <row r="8" spans="1:13" ht="18.75">
      <c r="A8" s="298" t="s">
        <v>52</v>
      </c>
      <c r="B8" s="298"/>
      <c r="C8" s="298"/>
      <c r="D8" s="298"/>
      <c r="E8" s="2"/>
      <c r="F8" s="2"/>
      <c r="G8" s="2"/>
      <c r="H8" s="2"/>
      <c r="I8" s="33" t="s">
        <v>77</v>
      </c>
      <c r="J8" s="33"/>
      <c r="K8" s="33"/>
      <c r="L8" s="33"/>
      <c r="M8" s="4"/>
    </row>
    <row r="9" spans="1:13" ht="18.75">
      <c r="A9" s="8"/>
      <c r="B9" s="8"/>
      <c r="C9" s="8"/>
      <c r="D9" s="8"/>
      <c r="E9" s="2"/>
      <c r="F9" s="2"/>
      <c r="G9" s="2"/>
      <c r="H9" s="2"/>
      <c r="I9" s="8"/>
      <c r="J9" s="8"/>
      <c r="K9" s="8"/>
      <c r="L9" s="8"/>
      <c r="M9" s="4"/>
    </row>
    <row r="10" spans="1:13" ht="15.75">
      <c r="A10" s="7" t="s">
        <v>174</v>
      </c>
      <c r="B10" s="7"/>
      <c r="C10" s="7"/>
      <c r="D10" s="7"/>
      <c r="E10" s="2"/>
      <c r="F10" s="2"/>
      <c r="G10" s="2"/>
      <c r="H10" s="2"/>
      <c r="I10" s="7" t="s">
        <v>76</v>
      </c>
      <c r="J10" s="7"/>
      <c r="K10" s="7"/>
      <c r="L10" s="2"/>
      <c r="M10" s="2"/>
    </row>
    <row r="11" spans="1:13" ht="15.75">
      <c r="A11" s="7"/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</row>
    <row r="12" spans="1:14" ht="15.75">
      <c r="A12" s="5"/>
      <c r="B12" s="5"/>
      <c r="C12" s="5"/>
      <c r="D12" s="5"/>
      <c r="E12" s="5"/>
      <c r="F12" s="2"/>
      <c r="G12" s="2"/>
      <c r="H12" s="2"/>
      <c r="I12" s="34"/>
      <c r="J12" s="34"/>
      <c r="K12" s="6" t="s">
        <v>78</v>
      </c>
      <c r="L12" s="6"/>
      <c r="M12" s="5"/>
      <c r="N12" s="35"/>
    </row>
    <row r="13" spans="1:13" ht="12.75">
      <c r="A13" s="2" t="s">
        <v>53</v>
      </c>
      <c r="B13" s="2"/>
      <c r="C13" s="2" t="s">
        <v>54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7" ht="20.25">
      <c r="B24" s="299" t="s">
        <v>191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</row>
    <row r="25" spans="1:17" ht="20.25">
      <c r="A25" s="300" t="s">
        <v>75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spans="1:17" ht="20.25">
      <c r="A26" s="300" t="s">
        <v>192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</row>
  </sheetData>
  <sheetProtection/>
  <mergeCells count="5">
    <mergeCell ref="B2:O2"/>
    <mergeCell ref="A8:D8"/>
    <mergeCell ref="B24:Q24"/>
    <mergeCell ref="A25:Q25"/>
    <mergeCell ref="A26:Q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2023-04-06T09:39:31Z</cp:lastPrinted>
  <dcterms:created xsi:type="dcterms:W3CDTF">2008-04-06T16:15:48Z</dcterms:created>
  <dcterms:modified xsi:type="dcterms:W3CDTF">2023-04-07T07:53:00Z</dcterms:modified>
  <cp:category/>
  <cp:version/>
  <cp:contentType/>
  <cp:contentStatus/>
</cp:coreProperties>
</file>